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<sst xmlns="http://schemas.openxmlformats.org/spreadsheetml/2006/main" count="280" uniqueCount="213">
  <si>
    <t xml:space="preserve">  </t>
  </si>
  <si>
    <t>№ п/п</t>
  </si>
  <si>
    <t>%</t>
  </si>
  <si>
    <t>Ед.измер.</t>
  </si>
  <si>
    <t>1.</t>
  </si>
  <si>
    <t>Жилых  домов</t>
  </si>
  <si>
    <t>шт.</t>
  </si>
  <si>
    <t>2.</t>
  </si>
  <si>
    <t>тыс.м2</t>
  </si>
  <si>
    <t>3.</t>
  </si>
  <si>
    <t>тыс.руб.</t>
  </si>
  <si>
    <t>Содержание и ремонт здан.</t>
  </si>
  <si>
    <t xml:space="preserve">Наименование статей   </t>
  </si>
  <si>
    <t>Итого:</t>
  </si>
  <si>
    <t xml:space="preserve">   Категории</t>
  </si>
  <si>
    <t>Прочие</t>
  </si>
  <si>
    <t xml:space="preserve">          эксплуатации жилого фонда и нежилых помещений </t>
  </si>
  <si>
    <t>Наименование   статей</t>
  </si>
  <si>
    <t>Ед.изм.</t>
  </si>
  <si>
    <t>в том  числе:</t>
  </si>
  <si>
    <t>Содержание  и ремонт здан.</t>
  </si>
  <si>
    <t>содержание  и ремонт ж/фонда</t>
  </si>
  <si>
    <t>"</t>
  </si>
  <si>
    <t>Прочие  доходы</t>
  </si>
  <si>
    <t>Содержание и ремонт ж/фонда</t>
  </si>
  <si>
    <t xml:space="preserve">     ИТОГО:</t>
  </si>
  <si>
    <t>Нормативная числен.чел.</t>
  </si>
  <si>
    <t>Обслуживающий  персонал</t>
  </si>
  <si>
    <t>Рабочие  текущего  ремонта</t>
  </si>
  <si>
    <t>Аварийная  служба</t>
  </si>
  <si>
    <t>Прибыль  убыток тыс.руб.</t>
  </si>
  <si>
    <t xml:space="preserve">Фактические  затраты  </t>
  </si>
  <si>
    <t>Сумма тыс.руб.</t>
  </si>
  <si>
    <t xml:space="preserve">Тариф с учетом снятия </t>
  </si>
  <si>
    <t>Утвержденный тариф</t>
  </si>
  <si>
    <t>Тариф за м2 руб..</t>
  </si>
  <si>
    <t>Тариф за м2 руб.</t>
  </si>
  <si>
    <t>Тариф  за м2руб.</t>
  </si>
  <si>
    <t>Наименование  статей  расходов</t>
  </si>
  <si>
    <t>Итого  себестоимость</t>
  </si>
  <si>
    <t>Итого  стоимость</t>
  </si>
  <si>
    <t>Администрат.управ.персонал.</t>
  </si>
  <si>
    <t>Наименование  показателей</t>
  </si>
  <si>
    <t>Наличие  нежилой  площади</t>
  </si>
  <si>
    <t>Анализ  статей расходов по эксплуатации   жилого,    нежилого</t>
  </si>
  <si>
    <t xml:space="preserve">              фонда  и  прочих  видов    деятельности.</t>
  </si>
  <si>
    <t xml:space="preserve">                                             Анализ  расходования  средств согласно</t>
  </si>
  <si>
    <t>Задолженность  бюджета</t>
  </si>
  <si>
    <t>Анализ  фонда  оплаты  труда   характеризуется  следующей  таблицей</t>
  </si>
  <si>
    <t>1.  Административно-управлен</t>
  </si>
  <si>
    <t>ческий  персонал</t>
  </si>
  <si>
    <t>2. Обслуживающий  персонал</t>
  </si>
  <si>
    <t>3. Рабочие текущего ремонта</t>
  </si>
  <si>
    <t>4. Прочие ( водители)</t>
  </si>
  <si>
    <t>Данные  об  изменении  численности  и  среднемесячной</t>
  </si>
  <si>
    <t xml:space="preserve">                оплате  труда  работников  РЭУ</t>
  </si>
  <si>
    <t>Наименование</t>
  </si>
  <si>
    <t>Ср.зар/ плата   руб.  на   1  работника</t>
  </si>
  <si>
    <t>Административно-упрвленческий  персонал</t>
  </si>
  <si>
    <t>в  том  числе :   Директор</t>
  </si>
  <si>
    <t>Итого   по   РЭУ:</t>
  </si>
  <si>
    <t>Внебюджетные фонды</t>
  </si>
  <si>
    <t xml:space="preserve">Налоги к уплате                                                     </t>
  </si>
  <si>
    <t xml:space="preserve">Заработная  плата                                              </t>
  </si>
  <si>
    <t xml:space="preserve">Прочие кредиторы                                               </t>
  </si>
  <si>
    <t>3. Содержание домохозяйства</t>
  </si>
  <si>
    <t>4.Уборка лестничных клеток</t>
  </si>
  <si>
    <t>5.Уборка территории</t>
  </si>
  <si>
    <t>Итого  прямые  затраты:</t>
  </si>
  <si>
    <t>7.Общеэксплуатационные расходы</t>
  </si>
  <si>
    <t>Прочие  ( водители)</t>
  </si>
  <si>
    <t>1.Техническое обслуживание общих коммуника</t>
  </si>
  <si>
    <t>ций,технических устройств и технических поме</t>
  </si>
  <si>
    <t>щений  ,Всего</t>
  </si>
  <si>
    <t>Обслуживание внутридом.инженерного обор.</t>
  </si>
  <si>
    <t>Обслуживание и рем.конструкт.элем.зданий</t>
  </si>
  <si>
    <t>Аварийное обслуживание</t>
  </si>
  <si>
    <t>Прочие расходы(трансп,эл.эн.,коммун.услуги,амортиз)</t>
  </si>
  <si>
    <t>2.Текущий ремонт(непредвиденный ремонт)</t>
  </si>
  <si>
    <t>6.Сбор ТБО</t>
  </si>
  <si>
    <t>Рентабельность 2,5%</t>
  </si>
  <si>
    <t xml:space="preserve">                     </t>
  </si>
  <si>
    <t xml:space="preserve">МУП  " Ярославльобщежитие"                                                       </t>
  </si>
  <si>
    <t xml:space="preserve">Оплачиваемая  площадь  по  РЭУ   442,3кв.м        </t>
  </si>
  <si>
    <t xml:space="preserve">                                                утвержденных   тарифов  за  2005 год.</t>
  </si>
  <si>
    <t>Внереализационные  расходы</t>
  </si>
  <si>
    <t>ОАО  " Славнефть "</t>
  </si>
  <si>
    <t>Кредиторская задолженность  всего:</t>
  </si>
  <si>
    <t>Анализ  расходования средств  согласно</t>
  </si>
  <si>
    <t>Утвержденная цена</t>
  </si>
  <si>
    <t>Сумма  тыс.руб.</t>
  </si>
  <si>
    <t>Цена  за  м2  руб.</t>
  </si>
  <si>
    <t>Цена  с  учетом  снятия</t>
  </si>
  <si>
    <t>Фактические  затраты</t>
  </si>
  <si>
    <t>Цена  за  м2 руб.</t>
  </si>
  <si>
    <t>Прибль   Убыток  тыс.руб.</t>
  </si>
  <si>
    <t>1.Тех.обслужив.общих коммун,технических  устройств  и тех.пом,Всего</t>
  </si>
  <si>
    <t>в т.ч. обслуж.инженер.оборуд.</t>
  </si>
  <si>
    <t>Итого  себестоимость:</t>
  </si>
  <si>
    <t>Итого  стоимость:</t>
  </si>
  <si>
    <t>Оплачиваемая  площадь</t>
  </si>
  <si>
    <t>Прочие дебиторы</t>
  </si>
  <si>
    <t xml:space="preserve">                                                    утвержденной  цене:</t>
  </si>
  <si>
    <t>При  подготовке  жилого   фонда  к  эксплуатации  в  зимних  условиях  были  вы-</t>
  </si>
  <si>
    <t>полнены  большие  объемы  работ  на  системах  холодного,горячего  водоснабжения,</t>
  </si>
  <si>
    <t xml:space="preserve">      - обслуж. конструкт.элем.</t>
  </si>
  <si>
    <t>2.Аварийное обслуживание</t>
  </si>
  <si>
    <t>3.Обслуживание приб.учета</t>
  </si>
  <si>
    <t>4.Обслуживание эл.плит</t>
  </si>
  <si>
    <t>6.Содержание  домохоз-ва</t>
  </si>
  <si>
    <t>7.Уборка лестничных клеток</t>
  </si>
  <si>
    <t>8.Уборка  территории</t>
  </si>
  <si>
    <t>9.Сбор  ТБО</t>
  </si>
  <si>
    <t>Рентабельность  3,0%</t>
  </si>
  <si>
    <t>2006 г.</t>
  </si>
  <si>
    <t>Наличие  обслуживаемой пл.</t>
  </si>
  <si>
    <t>текущий ремонт ( ППР )</t>
  </si>
  <si>
    <t>платные услуги</t>
  </si>
  <si>
    <t>прочие виды услуг</t>
  </si>
  <si>
    <t>текущий  ремонт ( ППР)</t>
  </si>
  <si>
    <t>прочие виды  услуг</t>
  </si>
  <si>
    <t>Анализ  статей  доходов  по эксплуатации  жилого ,нежилого фонда</t>
  </si>
  <si>
    <t>и  прочих  видов  деятельности</t>
  </si>
  <si>
    <t xml:space="preserve">                              Анализ показателей по численности .</t>
  </si>
  <si>
    <t>2006г.</t>
  </si>
  <si>
    <t xml:space="preserve"> Дебиторская задолженность всего:                                  </t>
  </si>
  <si>
    <t>Поставщики и подрядчики</t>
  </si>
  <si>
    <t>10.Общеэксплуатационные и внеэксплуатационные  расходы</t>
  </si>
  <si>
    <t xml:space="preserve">                  Перерасход  по  статье  "Техническое  обслуживание   общих   коммуникаций  , технических устройств</t>
  </si>
  <si>
    <t>ния расходов  по  освещению  мест  общего  пользования.</t>
  </si>
  <si>
    <t>Открытое акцинерное общество " РЭУ  № 23"  зарегистрировано  постановлением</t>
  </si>
  <si>
    <t>имеет самостоятельный  баланс, расчетный  счет  в КБ  ОАО " Ярославич",   круглую печать</t>
  </si>
  <si>
    <t>и штампы  со  своим  наименованием.  Юридический  адрес  предприятия: 150054</t>
  </si>
  <si>
    <t>Предприятие осуществляет свою деятельность, на принципах хозяйственного расчета.</t>
  </si>
  <si>
    <t xml:space="preserve">Структурных  изменений в  номенклатуре  оказываемых  услуг  нет. Основной  задачей ОАО </t>
  </si>
  <si>
    <t>надлежащее  содержание  и благоустройство территории  домовладений.</t>
  </si>
  <si>
    <t xml:space="preserve">          РЭУ выполняет следующие виды деятельности : проведение ремонтов эксплуатируе-</t>
  </si>
  <si>
    <t>мого жилищного  фонда, уборка территории и лестничных клеток, выполнение  работ по</t>
  </si>
  <si>
    <t>по заявкам населения  и арендаторов.</t>
  </si>
  <si>
    <t>Согласно договора генерального подряда с Дирекцией  Единого Заказчика Ленинско-</t>
  </si>
  <si>
    <t>дью 425,5 тыс.кв.м  а так  же  согласно договора генерального подряда  с МП " Ярославль-</t>
  </si>
  <si>
    <t>общежитие" на  01.01 2005  года  передано на  обслуживание   7 общежитий жилой площа-</t>
  </si>
  <si>
    <t>дью  13,4 тыс.кв.м., которые ОАО обслуживало по 01.02.07.г., так же  предприятие осущест-</t>
  </si>
  <si>
    <t xml:space="preserve">вляет  уборку  всего Лениского  района,общая  уборочная площадь которого составляет  </t>
  </si>
  <si>
    <t>1635,7 тыс. кв.м.</t>
  </si>
  <si>
    <t>На конец 2007 года  ОАО  " РЭУ № 23"экплуатировало жилой фонд по следующей</t>
  </si>
  <si>
    <t xml:space="preserve">               -   Содержание и ремонт жилого фонда       8,10391  руб.;</t>
  </si>
  <si>
    <t xml:space="preserve">    -   Текущий ремонт  ( ППР  )                             0,99812 руб.  </t>
  </si>
  <si>
    <t xml:space="preserve">    -   Содержание  общежитий                             13,00  руб.</t>
  </si>
  <si>
    <t>На  обслуживании  РЭУ  в  2007 году  находилось   158  нежилых  помещений ,общей</t>
  </si>
  <si>
    <t>площадью 31,0 тыс.кв.м.</t>
  </si>
  <si>
    <t>2007 г.</t>
  </si>
  <si>
    <t>2007г.</t>
  </si>
  <si>
    <t>Увеличение  объемов   работ  получено  за  счет  увеличения   цены  на содер-</t>
  </si>
  <si>
    <t xml:space="preserve">жание  и  ремонт  жилого  и  нежилого  фондов  с января   месяца  2007  года,а так  же </t>
  </si>
  <si>
    <t>услуг  населению  и  прочих  видов   услуг.</t>
  </si>
  <si>
    <t>Прочие  операционные доходы:</t>
  </si>
  <si>
    <t>от аренда  а/машины</t>
  </si>
  <si>
    <t>от продажи материалов</t>
  </si>
  <si>
    <t>Доходы  генподряда</t>
  </si>
  <si>
    <t>от аренда  уборочной техники</t>
  </si>
  <si>
    <t>Проценты к получению</t>
  </si>
  <si>
    <t xml:space="preserve"> увеличения  объемов  работ   по  текущему (ППР) ремонту  зданий ,  выполнение платных</t>
  </si>
  <si>
    <t>Прочие операционные расходы:</t>
  </si>
  <si>
    <t>налог на имущество</t>
  </si>
  <si>
    <t>услуги банка</t>
  </si>
  <si>
    <t>расходы генподряда</t>
  </si>
  <si>
    <t>прочие  расходы:</t>
  </si>
  <si>
    <t>ИТОГО:</t>
  </si>
  <si>
    <t>После уплаты налога на прибыль в сумме 134 тыс.руб. и других  обязательных  платежей</t>
  </si>
  <si>
    <r>
      <t xml:space="preserve">Фактическая    себестоимость  содержания  и  ремонта  зданий   составила </t>
    </r>
    <r>
      <rPr>
        <b/>
        <sz val="11"/>
        <rFont val="Arial Cyr"/>
        <family val="0"/>
      </rPr>
      <t>45773 тыс.руб</t>
    </r>
    <r>
      <rPr>
        <sz val="11"/>
        <rFont val="Arial Cyr"/>
        <family val="2"/>
      </rPr>
      <t>.</t>
    </r>
  </si>
  <si>
    <r>
      <t xml:space="preserve">Прибыль от  оказанных  услуг  за  2007 год     </t>
    </r>
    <r>
      <rPr>
        <b/>
        <sz val="11"/>
        <rFont val="Arial Cyr"/>
        <family val="0"/>
      </rPr>
      <t>301 тыс.руб.</t>
    </r>
  </si>
  <si>
    <r>
      <t xml:space="preserve">Прибыль  до  налогообложения  за  2007  год составила    </t>
    </r>
    <r>
      <rPr>
        <b/>
        <sz val="11"/>
        <rFont val="Arial Cyr"/>
        <family val="0"/>
      </rPr>
      <t>231 тыс.руб.</t>
    </r>
  </si>
  <si>
    <r>
      <t xml:space="preserve">в сумме 8,0 тыс.руб.  Чистая прибыль  предприятия  составила </t>
    </r>
    <r>
      <rPr>
        <b/>
        <sz val="11"/>
        <rFont val="Arial Cyr"/>
        <family val="0"/>
      </rPr>
      <t xml:space="preserve"> 89 тыс.руб.</t>
    </r>
  </si>
  <si>
    <t>Фонд заработной платы в общем объеме с начислен.  - 18272 тыс.руб.,что составляет</t>
  </si>
  <si>
    <t>т.руб.</t>
  </si>
  <si>
    <t xml:space="preserve"> ОАО "Управдом  Ленинского района  "                                                     </t>
  </si>
  <si>
    <t xml:space="preserve"> ЗАО  " Альфа сеть"</t>
  </si>
  <si>
    <t>Ср.спис.за 2006г.</t>
  </si>
  <si>
    <t>Ср.спис. за 2007 г.</t>
  </si>
  <si>
    <t>Среднесписочная  численность  за  2007  год  ниже  по  сравнению  с 2006 годом  на  185 человек</t>
  </si>
  <si>
    <t>вора субподряда на уборку территории.</t>
  </si>
  <si>
    <t>2006 г</t>
  </si>
  <si>
    <t>Фонд  оплаты  труда  за  2007 год  ниже  на  5386 тыс.руб.  В связи с заключением договора</t>
  </si>
  <si>
    <t>суббподряда на уборку  придомовой территории с ОАО " Альфа Сеть" и  ОАО " Межрегиональной</t>
  </si>
  <si>
    <t>компанией "СПЛАВ" на  уборку лестничных клеток  жилых домах.</t>
  </si>
  <si>
    <t>Численность   ср. списочная  чел.  2007г.</t>
  </si>
  <si>
    <t xml:space="preserve">Средняя  заработная  плата  по  сравнению  с  2006 годом (7000 руб.) возросла  на </t>
  </si>
  <si>
    <t xml:space="preserve">жилого  фонда, а так  же выполнение  объемов  работ по текущему ремонту (ППР). </t>
  </si>
  <si>
    <t xml:space="preserve">57,2% в связи  с увеличением  окладного фонда  ,увеличения цены на ремонт и содержание  </t>
  </si>
  <si>
    <t>утвержденной  цены  на  2007 год</t>
  </si>
  <si>
    <t>ОАО  " РЭУ - 23 " за 2007 год.</t>
  </si>
  <si>
    <t>Настоящая  пояснительная записка содержит анализ хозяйственно-финансовых</t>
  </si>
  <si>
    <t>показателей деятельности  ОАО " РЭУ №  23".</t>
  </si>
  <si>
    <t xml:space="preserve">           Количество  обслуживающих  домов  уменьшилось в  связи  с  уходом  общежитий,</t>
  </si>
  <si>
    <t>а  так же  сносом  аварийного  жилого  дома.</t>
  </si>
  <si>
    <t>39,9%  это  связано  с  переводом  работников  по уборке территории в ОАО " Альфа Сеть".</t>
  </si>
  <si>
    <t>в связи с переводом обслуживающего персонала  и АУП  в ОАО " Альфа Сеть" на основании  дого-</t>
  </si>
  <si>
    <t xml:space="preserve">инженерного  оборудования и конструктивных элементов " произошел  из-за  удорожания   </t>
  </si>
  <si>
    <t>стоимости  материалов ,а  так  же  увеличения  затрат  по  ГСМ  и  ремонту  автотранспорта.</t>
  </si>
  <si>
    <t>5.Текущий ремонт (ППР)</t>
  </si>
  <si>
    <t>отопления, ремонта  кровли  ,что  привело  к  перерасходу  по статье текущий ( ППР ) ремонт.</t>
  </si>
  <si>
    <t>Перерасход  по  статье  "Содержание  домохозяйства"  произошел  за  счет  увеличе-</t>
  </si>
  <si>
    <t>Прибыль предприятия  по техническому  обслуживанию и ремонту  составила 238,1 т.р.</t>
  </si>
  <si>
    <t xml:space="preserve">Директор ОАО " РЭУ № 23" </t>
  </si>
  <si>
    <t xml:space="preserve">                               Н.А.Бурмакова</t>
  </si>
  <si>
    <t>мэра  г. Ярославля  от  31.05.2007 г.  № 1694.   Предеприятие  является  юридическим  лицом,</t>
  </si>
  <si>
    <t>го района на 01.01.2007 года на обслуживание   РЭУ передано 274  дома с общей площа-</t>
  </si>
  <si>
    <t>ПОЯСНИТЕЛЬНАЯ ЗАПИСКА</t>
  </si>
  <si>
    <t xml:space="preserve">                           о  финансово - хозяйственной деятельности по</t>
  </si>
  <si>
    <t>" РЭУ № 23"  является  обеспечение  сохранности  жилищного фонда;содержание конструк-</t>
  </si>
  <si>
    <t xml:space="preserve"> тивных  элементов;  инженерного  оборудования  зданий в технически исправном состоянии;</t>
  </si>
  <si>
    <t>ул. Чехова  д. 15/95  ИНН  - 7606064679  , код  ОКПО  47152993.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</si>
</sst>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0000000"/>
    <numFmt numFmtId="169" formatCode="0.0000000"/>
    <numFmt numFmtId="170" formatCode="0.0"/>
    <numFmt numFmtId="171" formatCode="0.0%"/>
    <numFmt numFmtId="172" formatCode="0.0000000000"/>
    <numFmt numFmtId="173" formatCode="0.000000000"/>
  </numFmts>
  <fonts count="12">
    <font>
      <sz val="10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sz val="11"/>
      <name val="Abadi MT Condensed Light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trike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7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170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1" fontId="2" fillId="0" borderId="0" xfId="0" applyNumberFormat="1" applyFont="1" applyAlignment="1">
      <alignment/>
    </xf>
    <xf numFmtId="0" fontId="6" fillId="0" borderId="0" xfId="0" applyFont="1" applyAlignment="1">
      <alignment/>
    </xf>
    <xf numFmtId="170" fontId="11" fillId="0" borderId="1" xfId="0" applyNumberFormat="1" applyFont="1" applyBorder="1" applyAlignment="1">
      <alignment horizontal="center"/>
    </xf>
    <xf numFmtId="166" fontId="1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1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170" fontId="5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0" fontId="5" fillId="0" borderId="4" xfId="0" applyNumberFormat="1" applyFont="1" applyBorder="1" applyAlignment="1">
      <alignment horizontal="center"/>
    </xf>
    <xf numFmtId="170" fontId="5" fillId="0" borderId="5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9" xfId="0" applyFont="1" applyBorder="1" applyAlignment="1">
      <alignment/>
    </xf>
    <xf numFmtId="0" fontId="5" fillId="0" borderId="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166" fontId="11" fillId="0" borderId="2" xfId="0" applyNumberFormat="1" applyFont="1" applyBorder="1" applyAlignment="1">
      <alignment horizontal="center" wrapText="1"/>
    </xf>
    <xf numFmtId="166" fontId="11" fillId="0" borderId="15" xfId="0" applyNumberFormat="1" applyFont="1" applyBorder="1" applyAlignment="1">
      <alignment horizontal="center" wrapText="1"/>
    </xf>
    <xf numFmtId="166" fontId="11" fillId="0" borderId="12" xfId="0" applyNumberFormat="1" applyFont="1" applyBorder="1" applyAlignment="1">
      <alignment horizontal="center" wrapText="1"/>
    </xf>
    <xf numFmtId="0" fontId="10" fillId="0" borderId="4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4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170" fontId="11" fillId="0" borderId="2" xfId="0" applyNumberFormat="1" applyFont="1" applyBorder="1" applyAlignment="1">
      <alignment horizontal="center" wrapText="1"/>
    </xf>
    <xf numFmtId="170" fontId="11" fillId="0" borderId="15" xfId="0" applyNumberFormat="1" applyFont="1" applyBorder="1" applyAlignment="1">
      <alignment horizontal="center" wrapText="1"/>
    </xf>
    <xf numFmtId="170" fontId="11" fillId="0" borderId="12" xfId="0" applyNumberFormat="1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66" fontId="11" fillId="0" borderId="2" xfId="0" applyNumberFormat="1" applyFont="1" applyBorder="1" applyAlignment="1">
      <alignment horizontal="center"/>
    </xf>
    <xf numFmtId="166" fontId="11" fillId="0" borderId="1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 wrapText="1" shrinkToFit="1"/>
    </xf>
    <xf numFmtId="0" fontId="11" fillId="0" borderId="15" xfId="0" applyFont="1" applyBorder="1" applyAlignment="1">
      <alignment horizontal="center" wrapText="1" shrinkToFit="1"/>
    </xf>
    <xf numFmtId="0" fontId="11" fillId="0" borderId="12" xfId="0" applyFont="1" applyBorder="1" applyAlignment="1">
      <alignment horizontal="center" wrapText="1" shrinkToFit="1"/>
    </xf>
    <xf numFmtId="166" fontId="11" fillId="0" borderId="2" xfId="0" applyNumberFormat="1" applyFont="1" applyBorder="1" applyAlignment="1">
      <alignment horizontal="center" wrapText="1" shrinkToFit="1"/>
    </xf>
    <xf numFmtId="166" fontId="11" fillId="0" borderId="15" xfId="0" applyNumberFormat="1" applyFont="1" applyBorder="1" applyAlignment="1">
      <alignment horizontal="center" wrapText="1" shrinkToFit="1"/>
    </xf>
    <xf numFmtId="166" fontId="11" fillId="0" borderId="12" xfId="0" applyNumberFormat="1" applyFont="1" applyBorder="1" applyAlignment="1">
      <alignment horizontal="center" wrapText="1" shrinkToFi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11" fillId="0" borderId="4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5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57"/>
  <sheetViews>
    <sheetView tabSelected="1" workbookViewId="0" topLeftCell="A22">
      <selection activeCell="L27" sqref="L27"/>
    </sheetView>
  </sheetViews>
  <sheetFormatPr defaultColWidth="9.00390625" defaultRowHeight="12.75"/>
  <cols>
    <col min="1" max="1" width="6.625" style="0" customWidth="1"/>
    <col min="3" max="3" width="9.625" style="0" customWidth="1"/>
    <col min="4" max="4" width="9.00390625" style="0" customWidth="1"/>
    <col min="5" max="5" width="7.375" style="0" customWidth="1"/>
    <col min="6" max="6" width="0.12890625" style="0" hidden="1" customWidth="1"/>
    <col min="7" max="7" width="9.25390625" style="0" customWidth="1"/>
    <col min="8" max="8" width="13.00390625" style="0" customWidth="1"/>
    <col min="9" max="9" width="10.875" style="0" customWidth="1"/>
    <col min="10" max="10" width="11.625" style="0" customWidth="1"/>
    <col min="11" max="11" width="11.25390625" style="0" customWidth="1"/>
  </cols>
  <sheetData>
    <row r="3" spans="1:5" ht="15">
      <c r="A3" s="1"/>
      <c r="E3" s="9" t="s">
        <v>208</v>
      </c>
    </row>
    <row r="5" spans="1:10" ht="15.75">
      <c r="A5" s="8" t="s">
        <v>209</v>
      </c>
      <c r="B5" s="8"/>
      <c r="C5" s="8"/>
      <c r="D5" s="8"/>
      <c r="E5" s="8"/>
      <c r="F5" s="8"/>
      <c r="G5" s="8"/>
      <c r="H5" s="8"/>
      <c r="I5" s="8"/>
      <c r="J5" s="9"/>
    </row>
    <row r="6" spans="1:10" ht="15.75">
      <c r="A6" s="1"/>
      <c r="B6" s="8" t="s">
        <v>16</v>
      </c>
      <c r="C6" s="8"/>
      <c r="D6" s="8"/>
      <c r="E6" s="8"/>
      <c r="F6" s="8"/>
      <c r="G6" s="8"/>
      <c r="H6" s="8"/>
      <c r="I6" s="8"/>
      <c r="J6" s="9"/>
    </row>
    <row r="7" spans="1:10" ht="15.75">
      <c r="A7" s="1"/>
      <c r="B7" s="8"/>
      <c r="C7" s="8"/>
      <c r="D7" s="8" t="s">
        <v>191</v>
      </c>
      <c r="E7" s="8"/>
      <c r="F7" s="8"/>
      <c r="G7" s="8"/>
      <c r="H7" s="8"/>
      <c r="I7" s="8"/>
      <c r="J7" s="9"/>
    </row>
    <row r="8" spans="1:10" ht="15.75">
      <c r="A8" s="1"/>
      <c r="B8" s="8"/>
      <c r="C8" s="8"/>
      <c r="D8" s="8"/>
      <c r="E8" s="8"/>
      <c r="F8" s="8"/>
      <c r="G8" s="8"/>
      <c r="H8" s="8"/>
      <c r="I8" s="8"/>
      <c r="J8" s="9"/>
    </row>
    <row r="9" spans="1:10" ht="15.75">
      <c r="A9" s="1"/>
      <c r="B9" s="8"/>
      <c r="C9" s="8"/>
      <c r="D9" s="8"/>
      <c r="E9" s="8"/>
      <c r="F9" s="8"/>
      <c r="G9" s="8"/>
      <c r="H9" s="8"/>
      <c r="I9" s="8"/>
      <c r="J9" s="9"/>
    </row>
    <row r="10" spans="1:10" ht="15.75">
      <c r="A10" s="1"/>
      <c r="B10" s="8"/>
      <c r="C10" s="8"/>
      <c r="D10" s="8"/>
      <c r="E10" s="8"/>
      <c r="F10" s="8"/>
      <c r="G10" s="8"/>
      <c r="H10" s="8"/>
      <c r="I10" s="8"/>
      <c r="J10" s="9"/>
    </row>
    <row r="11" spans="1:10" ht="15.75">
      <c r="A11" s="1"/>
      <c r="B11" s="8"/>
      <c r="C11" s="8"/>
      <c r="D11" s="8"/>
      <c r="E11" s="8"/>
      <c r="F11" s="8"/>
      <c r="G11" s="8"/>
      <c r="H11" s="8"/>
      <c r="I11" s="8"/>
      <c r="J11" s="9"/>
    </row>
    <row r="12" spans="1:9" ht="15">
      <c r="A12" s="1"/>
      <c r="B12" s="1" t="s">
        <v>130</v>
      </c>
      <c r="C12" s="1"/>
      <c r="D12" s="1"/>
      <c r="E12" s="1"/>
      <c r="F12" s="1"/>
      <c r="G12" s="1"/>
      <c r="H12" s="1"/>
      <c r="I12" s="1"/>
    </row>
    <row r="13" spans="1:9" ht="15">
      <c r="A13" s="1" t="s">
        <v>206</v>
      </c>
      <c r="B13" s="1"/>
      <c r="C13" s="1"/>
      <c r="D13" s="1"/>
      <c r="E13" s="1"/>
      <c r="F13" s="1"/>
      <c r="G13" s="1"/>
      <c r="H13" s="1"/>
      <c r="I13" s="1"/>
    </row>
    <row r="14" spans="1:9" ht="15">
      <c r="A14" s="1" t="s">
        <v>131</v>
      </c>
      <c r="B14" s="1"/>
      <c r="C14" s="1"/>
      <c r="D14" s="1"/>
      <c r="E14" s="1"/>
      <c r="F14" s="1"/>
      <c r="G14" s="1"/>
      <c r="H14" s="1"/>
      <c r="I14" s="1"/>
    </row>
    <row r="15" spans="1:9" ht="15">
      <c r="A15" s="1" t="s">
        <v>132</v>
      </c>
      <c r="B15" s="1"/>
      <c r="C15" s="1"/>
      <c r="D15" s="1"/>
      <c r="E15" s="1"/>
      <c r="F15" s="1"/>
      <c r="G15" s="1"/>
      <c r="H15" s="1"/>
      <c r="I15" s="1"/>
    </row>
    <row r="16" spans="1:9" ht="15">
      <c r="A16" s="1" t="s">
        <v>212</v>
      </c>
      <c r="B16" s="1"/>
      <c r="C16" s="1"/>
      <c r="D16" s="1"/>
      <c r="E16" s="1"/>
      <c r="F16" s="1"/>
      <c r="G16" s="1"/>
      <c r="H16" s="1"/>
      <c r="I16" s="1"/>
    </row>
    <row r="17" spans="1:9" ht="15">
      <c r="A17" s="1"/>
      <c r="B17" s="1"/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133</v>
      </c>
      <c r="C18" s="1"/>
      <c r="D18" s="1"/>
      <c r="E18" s="1"/>
      <c r="F18" s="1"/>
      <c r="G18" s="1"/>
      <c r="H18" s="1"/>
      <c r="I18" s="1"/>
    </row>
    <row r="19" spans="1:9" ht="15">
      <c r="A19" s="1" t="s">
        <v>134</v>
      </c>
      <c r="B19" s="1"/>
      <c r="C19" s="1"/>
      <c r="D19" s="1"/>
      <c r="E19" s="1"/>
      <c r="F19" s="1"/>
      <c r="G19" s="1"/>
      <c r="H19" s="1"/>
      <c r="I19" s="1"/>
    </row>
    <row r="20" spans="1:9" ht="15">
      <c r="A20" s="1" t="s">
        <v>210</v>
      </c>
      <c r="B20" s="1"/>
      <c r="C20" s="1"/>
      <c r="D20" s="1"/>
      <c r="E20" s="1"/>
      <c r="F20" s="1"/>
      <c r="G20" s="1"/>
      <c r="H20" s="1"/>
      <c r="I20" s="1"/>
    </row>
    <row r="21" spans="1:9" ht="15">
      <c r="A21" s="1" t="s">
        <v>211</v>
      </c>
      <c r="B21" s="1"/>
      <c r="C21" s="1"/>
      <c r="D21" s="1"/>
      <c r="E21" s="1"/>
      <c r="F21" s="1"/>
      <c r="G21" s="1"/>
      <c r="H21" s="1"/>
      <c r="I21" s="1"/>
    </row>
    <row r="22" spans="1:9" ht="15">
      <c r="A22" s="1" t="s">
        <v>135</v>
      </c>
      <c r="B22" s="1"/>
      <c r="C22" s="1"/>
      <c r="D22" s="1"/>
      <c r="E22" s="1"/>
      <c r="F22" s="1"/>
      <c r="G22" s="1"/>
      <c r="H22" s="1"/>
      <c r="I22" s="1"/>
    </row>
    <row r="23" spans="1:9" ht="15">
      <c r="A23" s="1"/>
      <c r="B23" s="1"/>
      <c r="C23" s="1"/>
      <c r="D23" s="1"/>
      <c r="E23" s="1"/>
      <c r="F23" s="1"/>
      <c r="G23" s="1"/>
      <c r="H23" s="1"/>
      <c r="I23" s="1"/>
    </row>
    <row r="24" spans="1:9" ht="15">
      <c r="A24" s="1" t="s">
        <v>136</v>
      </c>
      <c r="B24" s="1"/>
      <c r="C24" s="1"/>
      <c r="D24" s="1"/>
      <c r="E24" s="1"/>
      <c r="F24" s="1"/>
      <c r="G24" s="1"/>
      <c r="H24" s="1"/>
      <c r="I24" s="1"/>
    </row>
    <row r="25" spans="1:9" ht="15">
      <c r="A25" s="1" t="s">
        <v>137</v>
      </c>
      <c r="B25" s="1"/>
      <c r="C25" s="1"/>
      <c r="D25" s="1"/>
      <c r="E25" s="1"/>
      <c r="F25" s="1"/>
      <c r="G25" s="1"/>
      <c r="H25" s="1"/>
      <c r="I25" s="1"/>
    </row>
    <row r="26" spans="1:9" ht="15">
      <c r="A26" s="1" t="s">
        <v>138</v>
      </c>
      <c r="B26" s="1"/>
      <c r="C26" s="1"/>
      <c r="D26" s="1"/>
      <c r="E26" s="1"/>
      <c r="F26" s="1"/>
      <c r="G26" s="1"/>
      <c r="H26" s="1"/>
      <c r="I26" s="1"/>
    </row>
    <row r="27" spans="1:9" ht="15">
      <c r="A27" s="1" t="s">
        <v>0</v>
      </c>
      <c r="B27" s="1" t="s">
        <v>139</v>
      </c>
      <c r="C27" s="1"/>
      <c r="D27" s="1"/>
      <c r="E27" s="1"/>
      <c r="F27" s="1"/>
      <c r="G27" s="1"/>
      <c r="H27" s="1"/>
      <c r="I27" s="1"/>
    </row>
    <row r="28" spans="1:9" ht="15">
      <c r="A28" s="1" t="s">
        <v>207</v>
      </c>
      <c r="B28" s="1"/>
      <c r="C28" s="1"/>
      <c r="D28" s="1"/>
      <c r="E28" s="1"/>
      <c r="F28" s="1"/>
      <c r="G28" s="1"/>
      <c r="H28" s="1"/>
      <c r="I28" s="1"/>
    </row>
    <row r="29" spans="1:9" ht="15">
      <c r="A29" s="1" t="s">
        <v>140</v>
      </c>
      <c r="B29" s="1"/>
      <c r="C29" s="1"/>
      <c r="D29" s="1"/>
      <c r="E29" s="1"/>
      <c r="F29" s="1"/>
      <c r="G29" s="1"/>
      <c r="H29" s="1"/>
      <c r="I29" s="1"/>
    </row>
    <row r="30" spans="1:9" ht="15">
      <c r="A30" s="1" t="s">
        <v>141</v>
      </c>
      <c r="B30" s="1"/>
      <c r="C30" s="1"/>
      <c r="D30" s="1"/>
      <c r="E30" s="1"/>
      <c r="F30" s="1"/>
      <c r="G30" s="1"/>
      <c r="H30" s="1"/>
      <c r="I30" s="1"/>
    </row>
    <row r="31" spans="1:9" ht="15">
      <c r="A31" s="1" t="s">
        <v>142</v>
      </c>
      <c r="B31" s="1"/>
      <c r="C31" s="1"/>
      <c r="D31" s="1"/>
      <c r="E31" s="1"/>
      <c r="F31" s="1"/>
      <c r="G31" s="1"/>
      <c r="H31" s="1"/>
      <c r="I31" s="1"/>
    </row>
    <row r="32" spans="1:9" ht="15">
      <c r="A32" s="1" t="s">
        <v>143</v>
      </c>
      <c r="B32" s="1"/>
      <c r="C32" s="1"/>
      <c r="D32" s="1"/>
      <c r="E32" s="1"/>
      <c r="F32" s="1"/>
      <c r="G32" s="1"/>
      <c r="H32" s="1"/>
      <c r="I32" s="1"/>
    </row>
    <row r="33" spans="1:9" ht="15">
      <c r="A33" s="1" t="s">
        <v>144</v>
      </c>
      <c r="B33" s="1"/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145</v>
      </c>
      <c r="C35" s="1"/>
      <c r="D35" s="1"/>
      <c r="E35" s="1"/>
      <c r="F35" s="1"/>
      <c r="G35" s="1"/>
      <c r="H35" s="1"/>
      <c r="I35" s="1"/>
    </row>
    <row r="36" spans="1:9" ht="15">
      <c r="A36" s="1" t="s">
        <v>102</v>
      </c>
      <c r="B36" s="1"/>
      <c r="C36" s="1"/>
      <c r="D36" s="1"/>
      <c r="E36" s="1"/>
      <c r="F36" s="1"/>
      <c r="G36" s="1"/>
      <c r="H36" s="1"/>
      <c r="I36" s="1"/>
    </row>
    <row r="37" spans="1:9" ht="15">
      <c r="A37" s="1" t="s">
        <v>146</v>
      </c>
      <c r="B37" s="1"/>
      <c r="C37" s="1"/>
      <c r="D37" s="1"/>
      <c r="E37" s="1"/>
      <c r="F37" s="1"/>
      <c r="G37" s="1"/>
      <c r="H37" s="1"/>
      <c r="I37" s="1"/>
    </row>
    <row r="38" spans="1:9" ht="15">
      <c r="A38" s="1"/>
      <c r="B38" s="1" t="s">
        <v>147</v>
      </c>
      <c r="C38" s="1"/>
      <c r="D38" s="1"/>
      <c r="E38" s="1"/>
      <c r="F38" s="1"/>
      <c r="G38" s="1"/>
      <c r="H38" s="1"/>
      <c r="I38" s="1"/>
    </row>
    <row r="39" spans="1:9" ht="15">
      <c r="A39" s="1"/>
      <c r="B39" s="1" t="s">
        <v>148</v>
      </c>
      <c r="C39" s="1"/>
      <c r="D39" s="1"/>
      <c r="E39" s="1"/>
      <c r="F39" s="1"/>
      <c r="G39" s="1"/>
      <c r="H39" s="1"/>
      <c r="I39" s="1"/>
    </row>
    <row r="40" spans="1:9" ht="15">
      <c r="A40" s="1"/>
      <c r="B40" s="1"/>
      <c r="C40" s="1"/>
      <c r="D40" s="1"/>
      <c r="E40" s="1"/>
      <c r="F40" s="1"/>
      <c r="G40" s="1"/>
      <c r="H40" s="1"/>
      <c r="I40" s="1"/>
    </row>
    <row r="41" spans="1:9" ht="15">
      <c r="A41" s="1"/>
      <c r="B41" s="1" t="s">
        <v>149</v>
      </c>
      <c r="C41" s="1"/>
      <c r="D41" s="1"/>
      <c r="E41" s="1"/>
      <c r="F41" s="1"/>
      <c r="G41" s="1"/>
      <c r="H41" s="1"/>
      <c r="I41" s="1"/>
    </row>
    <row r="42" spans="1:9" ht="15">
      <c r="A42" s="1" t="s">
        <v>150</v>
      </c>
      <c r="B42" s="1"/>
      <c r="C42" s="1"/>
      <c r="D42" s="1"/>
      <c r="E42" s="1"/>
      <c r="F42" s="1"/>
      <c r="G42" s="1"/>
      <c r="H42" s="1"/>
      <c r="I42" s="1"/>
    </row>
    <row r="43" spans="1:9" ht="15">
      <c r="A43" s="1"/>
      <c r="B43" s="1"/>
      <c r="C43" s="1"/>
      <c r="D43" s="1"/>
      <c r="E43" s="1"/>
      <c r="F43" s="1"/>
      <c r="G43" s="1"/>
      <c r="H43" s="1"/>
      <c r="I43" s="1"/>
    </row>
    <row r="44" spans="1:9" ht="15">
      <c r="A44" s="1"/>
      <c r="B44" s="1" t="s">
        <v>192</v>
      </c>
      <c r="C44" s="1"/>
      <c r="D44" s="1"/>
      <c r="E44" s="1"/>
      <c r="F44" s="1"/>
      <c r="G44" s="1"/>
      <c r="H44" s="1"/>
      <c r="I44" s="1"/>
    </row>
    <row r="45" spans="1:9" ht="15">
      <c r="A45" s="1" t="s">
        <v>193</v>
      </c>
      <c r="B45" s="1"/>
      <c r="C45" s="1"/>
      <c r="D45" s="1"/>
      <c r="E45" s="1"/>
      <c r="F45" s="1"/>
      <c r="G45" s="1"/>
      <c r="H45" s="1"/>
      <c r="I45" s="1"/>
    </row>
    <row r="46" spans="1:9" ht="15">
      <c r="A46" s="1"/>
      <c r="B46" s="1"/>
      <c r="C46" s="1"/>
      <c r="D46" s="1"/>
      <c r="E46" s="1"/>
      <c r="F46" s="1"/>
      <c r="G46" s="1"/>
      <c r="H46" s="1"/>
      <c r="I46" s="1"/>
    </row>
    <row r="47" spans="1:10" ht="15">
      <c r="A47" s="105" t="s">
        <v>1</v>
      </c>
      <c r="B47" s="109" t="s">
        <v>42</v>
      </c>
      <c r="C47" s="110"/>
      <c r="D47" s="110"/>
      <c r="E47" s="111"/>
      <c r="F47" s="2"/>
      <c r="G47" s="103" t="s">
        <v>3</v>
      </c>
      <c r="H47" s="107" t="s">
        <v>124</v>
      </c>
      <c r="I47" s="107" t="s">
        <v>151</v>
      </c>
      <c r="J47" s="79" t="s">
        <v>2</v>
      </c>
    </row>
    <row r="48" spans="1:10" ht="15">
      <c r="A48" s="106"/>
      <c r="B48" s="112"/>
      <c r="C48" s="113"/>
      <c r="D48" s="113"/>
      <c r="E48" s="114"/>
      <c r="F48" s="2"/>
      <c r="G48" s="104"/>
      <c r="H48" s="108"/>
      <c r="I48" s="108"/>
      <c r="J48" s="80"/>
    </row>
    <row r="49" spans="1:10" ht="15.75">
      <c r="A49" s="2" t="s">
        <v>4</v>
      </c>
      <c r="B49" s="83" t="s">
        <v>5</v>
      </c>
      <c r="C49" s="84"/>
      <c r="D49" s="84"/>
      <c r="E49" s="85"/>
      <c r="F49" s="2"/>
      <c r="G49" s="5" t="s">
        <v>6</v>
      </c>
      <c r="H49" s="39">
        <v>283</v>
      </c>
      <c r="I49" s="39">
        <v>274</v>
      </c>
      <c r="J49" s="31">
        <f>I49/H49*100</f>
        <v>96.81978798586573</v>
      </c>
    </row>
    <row r="50" spans="1:10" ht="15.75">
      <c r="A50" s="2" t="s">
        <v>7</v>
      </c>
      <c r="B50" s="83" t="s">
        <v>115</v>
      </c>
      <c r="C50" s="84"/>
      <c r="D50" s="84"/>
      <c r="E50" s="85"/>
      <c r="F50" s="2"/>
      <c r="G50" s="5" t="s">
        <v>8</v>
      </c>
      <c r="H50" s="39">
        <v>408.2</v>
      </c>
      <c r="I50" s="39">
        <v>394.5</v>
      </c>
      <c r="J50" s="31">
        <f>I50/H50*100</f>
        <v>96.6438020578148</v>
      </c>
    </row>
    <row r="51" spans="1:10" ht="15.75">
      <c r="A51" s="2" t="s">
        <v>9</v>
      </c>
      <c r="B51" s="83" t="s">
        <v>43</v>
      </c>
      <c r="C51" s="84"/>
      <c r="D51" s="84"/>
      <c r="E51" s="85"/>
      <c r="F51" s="2"/>
      <c r="G51" s="5" t="s">
        <v>8</v>
      </c>
      <c r="H51" s="39">
        <v>33.5</v>
      </c>
      <c r="I51" s="39">
        <v>31</v>
      </c>
      <c r="J51" s="31">
        <f>I51/H51*100</f>
        <v>92.53731343283582</v>
      </c>
    </row>
    <row r="52" spans="1:11" ht="15">
      <c r="A52" s="97" t="s">
        <v>194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</row>
    <row r="53" spans="1:10" ht="15.75">
      <c r="A53" s="43" t="s">
        <v>195</v>
      </c>
      <c r="B53" s="44"/>
      <c r="C53" s="44"/>
      <c r="D53" s="44"/>
      <c r="E53" s="44"/>
      <c r="F53" s="43"/>
      <c r="G53" s="14"/>
      <c r="H53" s="45"/>
      <c r="I53" s="45"/>
      <c r="J53" s="46"/>
    </row>
    <row r="54" spans="1:10" ht="15.75">
      <c r="A54" s="43"/>
      <c r="B54" s="44"/>
      <c r="C54" s="44"/>
      <c r="D54" s="44"/>
      <c r="E54" s="44"/>
      <c r="F54" s="43"/>
      <c r="G54" s="14"/>
      <c r="H54" s="45"/>
      <c r="I54" s="45"/>
      <c r="J54" s="46"/>
    </row>
    <row r="55" spans="1:10" ht="15.75">
      <c r="A55" s="1"/>
      <c r="B55" s="32" t="s">
        <v>121</v>
      </c>
      <c r="C55" s="32"/>
      <c r="D55" s="32"/>
      <c r="E55" s="32"/>
      <c r="F55" s="32"/>
      <c r="G55" s="32"/>
      <c r="H55" s="32"/>
      <c r="I55" s="32"/>
      <c r="J55" s="33"/>
    </row>
    <row r="56" spans="1:10" ht="15.75">
      <c r="A56" s="1"/>
      <c r="B56" s="32"/>
      <c r="C56" s="32" t="s">
        <v>122</v>
      </c>
      <c r="D56" s="32"/>
      <c r="E56" s="32"/>
      <c r="F56" s="32"/>
      <c r="G56" s="32"/>
      <c r="H56" s="32"/>
      <c r="I56" s="32"/>
      <c r="J56" s="33"/>
    </row>
    <row r="57" spans="1:10" ht="15.75">
      <c r="A57" s="1"/>
      <c r="B57" s="32"/>
      <c r="C57" s="32"/>
      <c r="D57" s="32"/>
      <c r="E57" s="32"/>
      <c r="F57" s="32"/>
      <c r="G57" s="32"/>
      <c r="H57" s="32"/>
      <c r="I57" s="32"/>
      <c r="J57" s="33"/>
    </row>
    <row r="58" spans="1:10" ht="15.75">
      <c r="A58" s="1"/>
      <c r="B58" s="32"/>
      <c r="C58" s="32"/>
      <c r="D58" s="32"/>
      <c r="E58" s="32"/>
      <c r="F58" s="32"/>
      <c r="G58" s="32"/>
      <c r="H58" s="32"/>
      <c r="I58" s="32"/>
      <c r="J58" s="33"/>
    </row>
    <row r="59" spans="1:10" ht="14.25">
      <c r="A59" s="101" t="s">
        <v>1</v>
      </c>
      <c r="B59" s="91" t="s">
        <v>17</v>
      </c>
      <c r="C59" s="92"/>
      <c r="D59" s="92"/>
      <c r="E59" s="93"/>
      <c r="F59" s="7"/>
      <c r="G59" s="86" t="s">
        <v>18</v>
      </c>
      <c r="H59" s="86" t="s">
        <v>114</v>
      </c>
      <c r="I59" s="86" t="s">
        <v>152</v>
      </c>
      <c r="J59" s="79" t="s">
        <v>2</v>
      </c>
    </row>
    <row r="60" spans="1:10" ht="14.25">
      <c r="A60" s="102"/>
      <c r="B60" s="94"/>
      <c r="C60" s="95"/>
      <c r="D60" s="95"/>
      <c r="E60" s="96"/>
      <c r="F60" s="7"/>
      <c r="G60" s="87"/>
      <c r="H60" s="87"/>
      <c r="I60" s="87"/>
      <c r="J60" s="80"/>
    </row>
    <row r="61" spans="1:10" ht="15">
      <c r="A61" s="6" t="s">
        <v>4</v>
      </c>
      <c r="B61" s="88" t="s">
        <v>20</v>
      </c>
      <c r="C61" s="89"/>
      <c r="D61" s="89"/>
      <c r="E61" s="90"/>
      <c r="F61" s="7"/>
      <c r="G61" s="6" t="s">
        <v>10</v>
      </c>
      <c r="H61" s="38">
        <f>H63+H64+H65+H66</f>
        <v>43915</v>
      </c>
      <c r="I61" s="38">
        <f>I63+I64+I65+I66</f>
        <v>46074</v>
      </c>
      <c r="J61" s="31">
        <f>(I61/H61)*100</f>
        <v>104.91631560970056</v>
      </c>
    </row>
    <row r="62" spans="1:10" ht="14.25">
      <c r="A62" s="7"/>
      <c r="B62" s="115" t="s">
        <v>19</v>
      </c>
      <c r="C62" s="116"/>
      <c r="D62" s="116"/>
      <c r="E62" s="117"/>
      <c r="F62" s="3"/>
      <c r="G62" s="6"/>
      <c r="H62" s="6"/>
      <c r="I62" s="6"/>
      <c r="J62" s="31"/>
    </row>
    <row r="63" spans="1:10" ht="15">
      <c r="A63" s="7"/>
      <c r="B63" s="88" t="s">
        <v>21</v>
      </c>
      <c r="C63" s="89"/>
      <c r="D63" s="89"/>
      <c r="E63" s="90"/>
      <c r="F63" s="3"/>
      <c r="G63" s="6" t="s">
        <v>22</v>
      </c>
      <c r="H63" s="38">
        <v>39168</v>
      </c>
      <c r="I63" s="38">
        <v>40382</v>
      </c>
      <c r="J63" s="31">
        <f aca="true" t="shared" si="0" ref="J63:J75">(I63/H63)*100</f>
        <v>103.09946895424838</v>
      </c>
    </row>
    <row r="64" spans="1:10" ht="15">
      <c r="A64" s="7"/>
      <c r="B64" s="88" t="s">
        <v>116</v>
      </c>
      <c r="C64" s="89"/>
      <c r="D64" s="89"/>
      <c r="E64" s="90"/>
      <c r="F64" s="3"/>
      <c r="G64" s="6" t="s">
        <v>22</v>
      </c>
      <c r="H64" s="38">
        <v>4117</v>
      </c>
      <c r="I64" s="38">
        <v>5136</v>
      </c>
      <c r="J64" s="31">
        <f t="shared" si="0"/>
        <v>124.75103230507652</v>
      </c>
    </row>
    <row r="65" spans="1:10" ht="15">
      <c r="A65" s="7"/>
      <c r="B65" s="88" t="s">
        <v>117</v>
      </c>
      <c r="C65" s="99"/>
      <c r="D65" s="99"/>
      <c r="E65" s="100"/>
      <c r="F65" s="3"/>
      <c r="G65" s="6" t="s">
        <v>22</v>
      </c>
      <c r="H65" s="38">
        <v>337</v>
      </c>
      <c r="I65" s="38">
        <v>445</v>
      </c>
      <c r="J65" s="31">
        <f t="shared" si="0"/>
        <v>132.0474777448071</v>
      </c>
    </row>
    <row r="66" spans="1:10" ht="15">
      <c r="A66" s="7"/>
      <c r="B66" s="88" t="s">
        <v>118</v>
      </c>
      <c r="C66" s="89"/>
      <c r="D66" s="89"/>
      <c r="E66" s="90"/>
      <c r="F66" s="3"/>
      <c r="G66" s="6" t="s">
        <v>22</v>
      </c>
      <c r="H66" s="38">
        <v>293</v>
      </c>
      <c r="I66" s="38">
        <v>111</v>
      </c>
      <c r="J66" s="31">
        <f t="shared" si="0"/>
        <v>37.883959044368595</v>
      </c>
    </row>
    <row r="67" spans="1:10" ht="15">
      <c r="A67" s="7"/>
      <c r="B67" s="88"/>
      <c r="C67" s="89"/>
      <c r="D67" s="89"/>
      <c r="E67" s="90"/>
      <c r="F67" s="3"/>
      <c r="G67" s="6"/>
      <c r="H67" s="38"/>
      <c r="I67" s="38"/>
      <c r="J67" s="31"/>
    </row>
    <row r="68" spans="1:10" ht="15">
      <c r="A68" s="6" t="s">
        <v>7</v>
      </c>
      <c r="B68" s="88" t="s">
        <v>156</v>
      </c>
      <c r="C68" s="99"/>
      <c r="D68" s="99"/>
      <c r="E68" s="100"/>
      <c r="F68" s="3"/>
      <c r="G68" s="6"/>
      <c r="H68" s="38">
        <f>H69+H70+H71+H72+H73</f>
        <v>574</v>
      </c>
      <c r="I68" s="38">
        <f>I69+I70+I71+I72+I73</f>
        <v>2537</v>
      </c>
      <c r="J68" s="31"/>
    </row>
    <row r="69" spans="1:10" ht="15">
      <c r="A69" s="6"/>
      <c r="B69" s="88" t="s">
        <v>157</v>
      </c>
      <c r="C69" s="89"/>
      <c r="D69" s="89"/>
      <c r="E69" s="90"/>
      <c r="F69" s="3"/>
      <c r="G69" s="6" t="s">
        <v>22</v>
      </c>
      <c r="H69" s="38">
        <v>289</v>
      </c>
      <c r="I69" s="38">
        <v>326</v>
      </c>
      <c r="J69" s="31">
        <f t="shared" si="0"/>
        <v>112.80276816608996</v>
      </c>
    </row>
    <row r="70" spans="1:10" ht="15">
      <c r="A70" s="6"/>
      <c r="B70" s="88" t="s">
        <v>23</v>
      </c>
      <c r="C70" s="89"/>
      <c r="D70" s="89"/>
      <c r="E70" s="90"/>
      <c r="F70" s="3"/>
      <c r="G70" s="6" t="s">
        <v>22</v>
      </c>
      <c r="H70" s="38">
        <v>273</v>
      </c>
      <c r="I70" s="38">
        <v>1154</v>
      </c>
      <c r="J70" s="31">
        <f t="shared" si="0"/>
        <v>422.7106227106227</v>
      </c>
    </row>
    <row r="71" spans="1:10" ht="15">
      <c r="A71" s="6"/>
      <c r="B71" s="88" t="s">
        <v>158</v>
      </c>
      <c r="C71" s="89"/>
      <c r="D71" s="89"/>
      <c r="E71" s="90"/>
      <c r="F71" s="3"/>
      <c r="G71" s="6" t="s">
        <v>22</v>
      </c>
      <c r="H71" s="38">
        <v>12</v>
      </c>
      <c r="I71" s="38">
        <v>287</v>
      </c>
      <c r="J71" s="31"/>
    </row>
    <row r="72" spans="1:10" ht="15">
      <c r="A72" s="6"/>
      <c r="B72" s="88" t="s">
        <v>159</v>
      </c>
      <c r="C72" s="89"/>
      <c r="D72" s="89"/>
      <c r="E72" s="90"/>
      <c r="F72" s="3"/>
      <c r="G72" s="6" t="s">
        <v>22</v>
      </c>
      <c r="H72" s="38"/>
      <c r="I72" s="38">
        <v>288</v>
      </c>
      <c r="J72" s="31"/>
    </row>
    <row r="73" spans="1:10" ht="15">
      <c r="A73" s="6"/>
      <c r="B73" s="88" t="s">
        <v>160</v>
      </c>
      <c r="C73" s="89"/>
      <c r="D73" s="89"/>
      <c r="E73" s="90"/>
      <c r="F73" s="3"/>
      <c r="G73" s="6" t="s">
        <v>22</v>
      </c>
      <c r="H73" s="38"/>
      <c r="I73" s="38">
        <v>482</v>
      </c>
      <c r="J73" s="31"/>
    </row>
    <row r="74" spans="1:10" ht="15">
      <c r="A74" s="6">
        <v>3</v>
      </c>
      <c r="B74" s="88" t="s">
        <v>161</v>
      </c>
      <c r="C74" s="89"/>
      <c r="D74" s="89"/>
      <c r="E74" s="90"/>
      <c r="F74" s="3"/>
      <c r="G74" s="6" t="s">
        <v>22</v>
      </c>
      <c r="H74" s="38">
        <v>7</v>
      </c>
      <c r="I74" s="38">
        <v>8</v>
      </c>
      <c r="J74" s="31">
        <f t="shared" si="0"/>
        <v>114.28571428571428</v>
      </c>
    </row>
    <row r="75" spans="1:10" ht="15">
      <c r="A75" s="6"/>
      <c r="B75" s="88" t="s">
        <v>168</v>
      </c>
      <c r="C75" s="89"/>
      <c r="D75" s="89"/>
      <c r="E75" s="90"/>
      <c r="F75" s="3"/>
      <c r="G75" s="6"/>
      <c r="H75" s="38">
        <f>H61+H68+H74</f>
        <v>44496</v>
      </c>
      <c r="I75" s="38">
        <f>I61+I68+I74</f>
        <v>48619</v>
      </c>
      <c r="J75" s="31">
        <f t="shared" si="0"/>
        <v>109.26600143833154</v>
      </c>
    </row>
    <row r="76" spans="1:9" ht="14.25">
      <c r="A76" s="3"/>
      <c r="B76" s="3"/>
      <c r="C76" s="3"/>
      <c r="D76" s="3"/>
      <c r="E76" s="3"/>
      <c r="F76" s="3"/>
      <c r="G76" s="3"/>
      <c r="H76" s="3"/>
      <c r="I76" s="3"/>
    </row>
    <row r="77" spans="1:9" ht="14.25">
      <c r="A77" s="3"/>
      <c r="B77" s="3"/>
      <c r="C77" s="3" t="s">
        <v>153</v>
      </c>
      <c r="D77" s="3"/>
      <c r="E77" s="3"/>
      <c r="F77" s="3"/>
      <c r="G77" s="3"/>
      <c r="H77" s="4"/>
      <c r="I77" s="3"/>
    </row>
    <row r="78" spans="1:9" ht="14.25">
      <c r="A78" s="3"/>
      <c r="B78" s="3" t="s">
        <v>154</v>
      </c>
      <c r="C78" s="3"/>
      <c r="D78" s="3"/>
      <c r="E78" s="3"/>
      <c r="F78" s="3"/>
      <c r="G78" s="3"/>
      <c r="H78" s="3"/>
      <c r="I78" s="3"/>
    </row>
    <row r="79" spans="1:9" ht="14.25">
      <c r="A79" s="3"/>
      <c r="B79" s="3" t="s">
        <v>162</v>
      </c>
      <c r="C79" s="3"/>
      <c r="D79" s="3"/>
      <c r="E79" s="3"/>
      <c r="F79" s="3"/>
      <c r="G79" s="3"/>
      <c r="H79" s="3"/>
      <c r="I79" s="3"/>
    </row>
    <row r="80" spans="1:9" ht="14.25">
      <c r="A80" s="3"/>
      <c r="B80" s="3" t="s">
        <v>155</v>
      </c>
      <c r="C80" s="3"/>
      <c r="D80" s="3"/>
      <c r="E80" s="3"/>
      <c r="F80" s="3"/>
      <c r="G80" s="3"/>
      <c r="H80" s="3"/>
      <c r="I80" s="3"/>
    </row>
    <row r="81" spans="1:9" ht="14.25">
      <c r="A81" s="3"/>
      <c r="B81" s="3"/>
      <c r="C81" s="3"/>
      <c r="D81" s="3"/>
      <c r="E81" s="3"/>
      <c r="F81" s="3"/>
      <c r="G81" s="3"/>
      <c r="H81" s="3"/>
      <c r="I81" s="3"/>
    </row>
    <row r="82" spans="1:9" ht="14.25">
      <c r="A82" s="3"/>
      <c r="B82" s="3"/>
      <c r="C82" s="3"/>
      <c r="D82" s="3"/>
      <c r="E82" s="3"/>
      <c r="F82" s="3"/>
      <c r="G82" s="3"/>
      <c r="H82" s="3"/>
      <c r="I82" s="3"/>
    </row>
    <row r="83" spans="1:11" ht="15.75">
      <c r="A83" s="8"/>
      <c r="B83" s="8" t="s">
        <v>44</v>
      </c>
      <c r="C83" s="8"/>
      <c r="D83" s="8"/>
      <c r="E83" s="8"/>
      <c r="F83" s="8"/>
      <c r="G83" s="8"/>
      <c r="H83" s="8"/>
      <c r="I83" s="8"/>
      <c r="J83" s="9"/>
      <c r="K83" s="9"/>
    </row>
    <row r="84" spans="1:11" ht="15.75">
      <c r="A84" s="8"/>
      <c r="B84" s="8" t="s">
        <v>45</v>
      </c>
      <c r="C84" s="8"/>
      <c r="D84" s="8"/>
      <c r="E84" s="8"/>
      <c r="F84" s="8"/>
      <c r="G84" s="8"/>
      <c r="H84" s="8"/>
      <c r="I84" s="8"/>
      <c r="J84" s="9"/>
      <c r="K84" s="9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10" ht="15">
      <c r="A86" s="105" t="s">
        <v>1</v>
      </c>
      <c r="B86" s="47" t="s">
        <v>12</v>
      </c>
      <c r="C86" s="120"/>
      <c r="D86" s="120"/>
      <c r="E86" s="64"/>
      <c r="F86" s="2"/>
      <c r="G86" s="103" t="s">
        <v>18</v>
      </c>
      <c r="H86" s="103" t="s">
        <v>114</v>
      </c>
      <c r="I86" s="103" t="s">
        <v>152</v>
      </c>
      <c r="J86" s="81" t="s">
        <v>2</v>
      </c>
    </row>
    <row r="87" spans="1:10" ht="15">
      <c r="A87" s="106"/>
      <c r="B87" s="65"/>
      <c r="C87" s="121"/>
      <c r="D87" s="121"/>
      <c r="E87" s="66"/>
      <c r="F87" s="2"/>
      <c r="G87" s="104"/>
      <c r="H87" s="104"/>
      <c r="I87" s="104"/>
      <c r="J87" s="82"/>
    </row>
    <row r="88" spans="1:10" ht="15.75">
      <c r="A88" s="2" t="s">
        <v>4</v>
      </c>
      <c r="B88" s="83" t="s">
        <v>11</v>
      </c>
      <c r="C88" s="84"/>
      <c r="D88" s="84"/>
      <c r="E88" s="85"/>
      <c r="F88" s="2"/>
      <c r="G88" s="5" t="s">
        <v>10</v>
      </c>
      <c r="H88" s="39">
        <f>H90+H91+H92+H93</f>
        <v>43013</v>
      </c>
      <c r="I88" s="39">
        <f>I90+I91+I92+I93</f>
        <v>45773</v>
      </c>
      <c r="J88" s="31">
        <f>(I88/H88)*100</f>
        <v>106.4166647292679</v>
      </c>
    </row>
    <row r="89" spans="1:10" ht="15.75">
      <c r="A89" s="2"/>
      <c r="B89" s="122" t="s">
        <v>19</v>
      </c>
      <c r="C89" s="187"/>
      <c r="D89" s="187"/>
      <c r="E89" s="123"/>
      <c r="F89" s="2"/>
      <c r="G89" s="5"/>
      <c r="H89" s="39"/>
      <c r="I89" s="39"/>
      <c r="J89" s="31"/>
    </row>
    <row r="90" spans="1:10" ht="15">
      <c r="A90" s="7"/>
      <c r="B90" s="88" t="s">
        <v>24</v>
      </c>
      <c r="C90" s="89"/>
      <c r="D90" s="89"/>
      <c r="E90" s="90"/>
      <c r="F90" s="3"/>
      <c r="G90" s="6" t="s">
        <v>22</v>
      </c>
      <c r="H90" s="38">
        <v>38332</v>
      </c>
      <c r="I90" s="38">
        <v>40124</v>
      </c>
      <c r="J90" s="31">
        <f aca="true" t="shared" si="1" ref="J90:J104">(I90/H90)*100</f>
        <v>104.67494521548575</v>
      </c>
    </row>
    <row r="91" spans="1:10" ht="15">
      <c r="A91" s="7"/>
      <c r="B91" s="88" t="s">
        <v>119</v>
      </c>
      <c r="C91" s="89"/>
      <c r="D91" s="89"/>
      <c r="E91" s="90"/>
      <c r="F91" s="3"/>
      <c r="G91" s="6" t="s">
        <v>22</v>
      </c>
      <c r="H91" s="38">
        <v>4069</v>
      </c>
      <c r="I91" s="38">
        <v>5136</v>
      </c>
      <c r="J91" s="31">
        <f t="shared" si="1"/>
        <v>126.22265913000736</v>
      </c>
    </row>
    <row r="92" spans="1:10" ht="15">
      <c r="A92" s="7"/>
      <c r="B92" s="88" t="s">
        <v>117</v>
      </c>
      <c r="C92" s="89"/>
      <c r="D92" s="89"/>
      <c r="E92" s="90"/>
      <c r="F92" s="3"/>
      <c r="G92" s="6" t="s">
        <v>22</v>
      </c>
      <c r="H92" s="38">
        <v>328</v>
      </c>
      <c r="I92" s="38">
        <v>413</v>
      </c>
      <c r="J92" s="31">
        <f t="shared" si="1"/>
        <v>125.91463414634146</v>
      </c>
    </row>
    <row r="93" spans="1:10" ht="15">
      <c r="A93" s="7"/>
      <c r="B93" s="88" t="s">
        <v>120</v>
      </c>
      <c r="C93" s="89"/>
      <c r="D93" s="89"/>
      <c r="E93" s="90"/>
      <c r="F93" s="3"/>
      <c r="G93" s="6" t="s">
        <v>22</v>
      </c>
      <c r="H93" s="38">
        <v>284</v>
      </c>
      <c r="I93" s="38">
        <v>100</v>
      </c>
      <c r="J93" s="31">
        <f t="shared" si="1"/>
        <v>35.2112676056338</v>
      </c>
    </row>
    <row r="94" spans="1:10" ht="15">
      <c r="A94" s="7"/>
      <c r="B94" s="88"/>
      <c r="C94" s="89"/>
      <c r="D94" s="89"/>
      <c r="E94" s="90"/>
      <c r="G94" s="6" t="s">
        <v>22</v>
      </c>
      <c r="H94" s="38"/>
      <c r="I94" s="38"/>
      <c r="J94" s="31"/>
    </row>
    <row r="95" spans="1:10" ht="15">
      <c r="A95" s="6" t="s">
        <v>7</v>
      </c>
      <c r="B95" s="88" t="s">
        <v>163</v>
      </c>
      <c r="C95" s="99"/>
      <c r="D95" s="99"/>
      <c r="E95" s="100"/>
      <c r="G95" s="6" t="s">
        <v>22</v>
      </c>
      <c r="H95" s="38">
        <f>H96+H97+H98+H99+H100+H101+H102</f>
        <v>454</v>
      </c>
      <c r="I95" s="38">
        <f>I96+I97+I98+I99+I100+I101+I102</f>
        <v>2050</v>
      </c>
      <c r="J95" s="31">
        <f t="shared" si="1"/>
        <v>451.54185022026434</v>
      </c>
    </row>
    <row r="96" spans="1:10" ht="15">
      <c r="A96" s="7"/>
      <c r="B96" s="88" t="s">
        <v>157</v>
      </c>
      <c r="C96" s="99"/>
      <c r="D96" s="99"/>
      <c r="E96" s="100"/>
      <c r="G96" s="6" t="s">
        <v>22</v>
      </c>
      <c r="H96" s="38">
        <v>283</v>
      </c>
      <c r="I96" s="38">
        <v>288</v>
      </c>
      <c r="J96" s="31">
        <f t="shared" si="1"/>
        <v>101.7667844522968</v>
      </c>
    </row>
    <row r="97" spans="1:10" ht="15">
      <c r="A97" s="7"/>
      <c r="B97" s="88" t="s">
        <v>164</v>
      </c>
      <c r="C97" s="89"/>
      <c r="D97" s="89"/>
      <c r="E97" s="90"/>
      <c r="G97" s="6" t="s">
        <v>22</v>
      </c>
      <c r="H97" s="38">
        <v>72</v>
      </c>
      <c r="I97" s="38">
        <v>56</v>
      </c>
      <c r="J97" s="31">
        <f t="shared" si="1"/>
        <v>77.77777777777779</v>
      </c>
    </row>
    <row r="98" spans="1:10" ht="15">
      <c r="A98" s="7"/>
      <c r="B98" s="88" t="s">
        <v>165</v>
      </c>
      <c r="C98" s="99"/>
      <c r="D98" s="99"/>
      <c r="E98" s="100"/>
      <c r="G98" s="6" t="s">
        <v>22</v>
      </c>
      <c r="H98" s="38">
        <v>87</v>
      </c>
      <c r="I98" s="38">
        <v>42</v>
      </c>
      <c r="J98" s="31">
        <f t="shared" si="1"/>
        <v>48.275862068965516</v>
      </c>
    </row>
    <row r="99" spans="1:10" ht="15">
      <c r="A99" s="7"/>
      <c r="B99" s="88" t="s">
        <v>160</v>
      </c>
      <c r="C99" s="89"/>
      <c r="D99" s="89"/>
      <c r="E99" s="90"/>
      <c r="G99" s="6" t="s">
        <v>22</v>
      </c>
      <c r="H99" s="38"/>
      <c r="I99" s="38">
        <v>412</v>
      </c>
      <c r="J99" s="31"/>
    </row>
    <row r="100" spans="1:10" ht="15">
      <c r="A100" s="7"/>
      <c r="B100" s="88" t="s">
        <v>158</v>
      </c>
      <c r="C100" s="89"/>
      <c r="D100" s="89"/>
      <c r="E100" s="90"/>
      <c r="G100" s="6" t="s">
        <v>22</v>
      </c>
      <c r="H100" s="38">
        <v>12</v>
      </c>
      <c r="I100" s="38">
        <v>239</v>
      </c>
      <c r="J100" s="31"/>
    </row>
    <row r="101" spans="1:10" ht="15">
      <c r="A101" s="7"/>
      <c r="B101" s="88" t="s">
        <v>166</v>
      </c>
      <c r="C101" s="99"/>
      <c r="D101" s="99"/>
      <c r="E101" s="100"/>
      <c r="G101" s="6" t="s">
        <v>22</v>
      </c>
      <c r="H101" s="38"/>
      <c r="I101" s="38">
        <v>248</v>
      </c>
      <c r="J101" s="31"/>
    </row>
    <row r="102" spans="1:10" ht="15">
      <c r="A102" s="7"/>
      <c r="B102" s="88" t="s">
        <v>167</v>
      </c>
      <c r="C102" s="99"/>
      <c r="D102" s="99"/>
      <c r="E102" s="100"/>
      <c r="G102" s="6" t="s">
        <v>22</v>
      </c>
      <c r="H102" s="38"/>
      <c r="I102" s="38">
        <v>765</v>
      </c>
      <c r="J102" s="31"/>
    </row>
    <row r="103" spans="1:10" ht="15">
      <c r="A103" s="7" t="s">
        <v>9</v>
      </c>
      <c r="B103" s="88" t="s">
        <v>85</v>
      </c>
      <c r="C103" s="99"/>
      <c r="D103" s="99"/>
      <c r="E103" s="100"/>
      <c r="G103" s="6" t="s">
        <v>22</v>
      </c>
      <c r="H103" s="38">
        <v>791</v>
      </c>
      <c r="I103" s="38">
        <v>565</v>
      </c>
      <c r="J103" s="31">
        <f t="shared" si="1"/>
        <v>71.42857142857143</v>
      </c>
    </row>
    <row r="104" spans="1:10" ht="15">
      <c r="A104" s="7"/>
      <c r="B104" s="88" t="s">
        <v>25</v>
      </c>
      <c r="C104" s="89"/>
      <c r="D104" s="89"/>
      <c r="E104" s="90"/>
      <c r="G104" s="6" t="s">
        <v>22</v>
      </c>
      <c r="H104" s="38">
        <f>H88+H95+H103</f>
        <v>44258</v>
      </c>
      <c r="I104" s="38">
        <f>I88+I95+I103</f>
        <v>48388</v>
      </c>
      <c r="J104" s="31">
        <f t="shared" si="1"/>
        <v>109.3316462560441</v>
      </c>
    </row>
    <row r="105" spans="1:9" ht="14.25">
      <c r="A105" s="3"/>
      <c r="B105" s="3"/>
      <c r="C105" s="3"/>
      <c r="D105" s="3"/>
      <c r="E105" s="3"/>
      <c r="F105" s="3"/>
      <c r="G105" s="3"/>
      <c r="H105" s="10"/>
      <c r="I105" s="3"/>
    </row>
    <row r="106" spans="1:9" ht="15">
      <c r="A106" s="3"/>
      <c r="B106" s="3" t="s">
        <v>170</v>
      </c>
      <c r="C106" s="3"/>
      <c r="D106" s="3"/>
      <c r="E106" s="3"/>
      <c r="F106" s="3"/>
      <c r="G106" s="3"/>
      <c r="H106" s="10"/>
      <c r="I106" s="3"/>
    </row>
    <row r="107" spans="1:9" ht="15">
      <c r="A107" s="3"/>
      <c r="B107" s="3" t="s">
        <v>171</v>
      </c>
      <c r="C107" s="3"/>
      <c r="D107" s="3"/>
      <c r="E107" s="3"/>
      <c r="F107" s="3"/>
      <c r="G107" s="3"/>
      <c r="H107" s="3"/>
      <c r="I107" s="3"/>
    </row>
    <row r="108" spans="1:9" ht="14.2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5">
      <c r="A109" s="3"/>
      <c r="B109" s="3" t="s">
        <v>172</v>
      </c>
      <c r="C109" s="3"/>
      <c r="D109" s="3"/>
      <c r="E109" s="3"/>
      <c r="F109" s="3"/>
      <c r="G109" s="3"/>
      <c r="H109" s="3"/>
      <c r="I109" s="3"/>
    </row>
    <row r="110" spans="1:9" ht="14.25">
      <c r="A110" s="3"/>
      <c r="B110" s="3" t="s">
        <v>169</v>
      </c>
      <c r="C110" s="3"/>
      <c r="D110" s="3"/>
      <c r="E110" s="3"/>
      <c r="F110" s="3"/>
      <c r="G110" s="3"/>
      <c r="H110" s="3"/>
      <c r="I110" s="3"/>
    </row>
    <row r="111" spans="1:9" ht="15">
      <c r="A111" s="3"/>
      <c r="B111" s="3" t="s">
        <v>173</v>
      </c>
      <c r="C111" s="3"/>
      <c r="D111" s="3"/>
      <c r="E111" s="3"/>
      <c r="F111" s="3"/>
      <c r="G111" s="3"/>
      <c r="H111" s="3"/>
      <c r="I111" s="3"/>
    </row>
    <row r="112" spans="1:9" ht="14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4.25">
      <c r="A113" s="3"/>
      <c r="B113" s="3" t="s">
        <v>174</v>
      </c>
      <c r="C113" s="3"/>
      <c r="D113" s="3"/>
      <c r="E113" s="3"/>
      <c r="F113" s="3"/>
      <c r="G113" s="3"/>
      <c r="H113" s="3"/>
      <c r="I113" s="3"/>
    </row>
    <row r="114" spans="1:9" ht="14.25">
      <c r="A114" s="3"/>
      <c r="B114" s="34" t="s">
        <v>196</v>
      </c>
      <c r="C114" s="3"/>
      <c r="D114" s="3"/>
      <c r="E114" s="3"/>
      <c r="F114" s="3"/>
      <c r="G114" s="3"/>
      <c r="H114" s="3"/>
      <c r="I114" s="3"/>
    </row>
    <row r="115" spans="1:9" ht="14.25">
      <c r="A115" s="3"/>
      <c r="B115" s="34"/>
      <c r="C115" s="3"/>
      <c r="D115" s="3"/>
      <c r="E115" s="3"/>
      <c r="F115" s="3"/>
      <c r="G115" s="3"/>
      <c r="H115" s="3"/>
      <c r="I115" s="3"/>
    </row>
    <row r="116" spans="1:9" ht="15">
      <c r="A116" s="3"/>
      <c r="B116" s="34"/>
      <c r="C116" s="3"/>
      <c r="D116" s="3"/>
      <c r="E116" s="3"/>
      <c r="F116" s="3"/>
      <c r="G116" s="35"/>
      <c r="H116" s="3"/>
      <c r="I116" s="3"/>
    </row>
    <row r="117" spans="1:10" ht="15">
      <c r="A117" s="3"/>
      <c r="B117" s="15" t="s">
        <v>125</v>
      </c>
      <c r="C117" s="3"/>
      <c r="D117" s="3"/>
      <c r="E117" s="3"/>
      <c r="F117" s="3"/>
      <c r="G117" s="3"/>
      <c r="H117" s="3"/>
      <c r="I117" s="35">
        <f>I119+I120+I121+I122+I123+I124</f>
        <v>6771</v>
      </c>
      <c r="J117" s="33" t="s">
        <v>175</v>
      </c>
    </row>
    <row r="118" spans="1:9" ht="15">
      <c r="A118" s="3"/>
      <c r="B118" s="15"/>
      <c r="C118" s="3"/>
      <c r="D118" s="3"/>
      <c r="E118" s="3"/>
      <c r="F118" s="3"/>
      <c r="G118" s="3"/>
      <c r="H118" s="3"/>
      <c r="I118" s="3"/>
    </row>
    <row r="119" spans="1:10" ht="14.25">
      <c r="A119" s="12">
        <v>1</v>
      </c>
      <c r="B119" s="3" t="s">
        <v>176</v>
      </c>
      <c r="C119" s="3"/>
      <c r="D119" s="3"/>
      <c r="E119" s="3"/>
      <c r="F119" s="3"/>
      <c r="G119" s="3"/>
      <c r="H119" s="3"/>
      <c r="I119" s="3">
        <v>5727</v>
      </c>
      <c r="J119" t="s">
        <v>175</v>
      </c>
    </row>
    <row r="120" spans="1:10" ht="14.25">
      <c r="A120" s="12">
        <v>2</v>
      </c>
      <c r="B120" s="3" t="s">
        <v>177</v>
      </c>
      <c r="C120" s="3"/>
      <c r="D120" s="3"/>
      <c r="E120" s="3"/>
      <c r="F120" s="3"/>
      <c r="G120" s="3"/>
      <c r="H120" s="3" t="s">
        <v>81</v>
      </c>
      <c r="I120" s="3">
        <v>524</v>
      </c>
      <c r="J120" t="s">
        <v>175</v>
      </c>
    </row>
    <row r="121" spans="1:10" ht="14.25">
      <c r="A121" s="12">
        <v>3</v>
      </c>
      <c r="B121" s="3" t="s">
        <v>86</v>
      </c>
      <c r="C121" s="3"/>
      <c r="D121" s="3"/>
      <c r="E121" s="3"/>
      <c r="F121" s="3"/>
      <c r="G121" s="3"/>
      <c r="H121" s="3"/>
      <c r="I121" s="3">
        <v>42</v>
      </c>
      <c r="J121" t="s">
        <v>175</v>
      </c>
    </row>
    <row r="122" spans="1:10" ht="14.25">
      <c r="A122" s="12">
        <v>4</v>
      </c>
      <c r="B122" s="3" t="s">
        <v>82</v>
      </c>
      <c r="C122" s="3"/>
      <c r="D122" s="3"/>
      <c r="E122" s="3"/>
      <c r="F122" s="3"/>
      <c r="G122" s="3"/>
      <c r="H122" s="3"/>
      <c r="I122" s="3">
        <v>34</v>
      </c>
      <c r="J122" t="s">
        <v>175</v>
      </c>
    </row>
    <row r="123" spans="1:10" ht="14.25">
      <c r="A123" s="12">
        <v>5</v>
      </c>
      <c r="B123" s="3" t="s">
        <v>47</v>
      </c>
      <c r="C123" s="3"/>
      <c r="D123" s="3"/>
      <c r="E123" s="3"/>
      <c r="F123" s="3"/>
      <c r="G123" s="3"/>
      <c r="H123" s="3"/>
      <c r="I123" s="3">
        <v>115</v>
      </c>
      <c r="J123" t="s">
        <v>175</v>
      </c>
    </row>
    <row r="124" spans="1:10" ht="14.25">
      <c r="A124" s="12">
        <v>6</v>
      </c>
      <c r="B124" s="3" t="s">
        <v>101</v>
      </c>
      <c r="C124" s="3"/>
      <c r="D124" s="3"/>
      <c r="E124" s="3"/>
      <c r="F124" s="3"/>
      <c r="G124" s="3"/>
      <c r="H124" s="3"/>
      <c r="I124" s="3">
        <v>329</v>
      </c>
      <c r="J124" t="s">
        <v>175</v>
      </c>
    </row>
    <row r="125" spans="1:9" ht="14.25">
      <c r="A125" s="12"/>
      <c r="B125" s="3"/>
      <c r="C125" s="3"/>
      <c r="D125" s="3"/>
      <c r="E125" s="3"/>
      <c r="F125" s="3"/>
      <c r="G125" s="3"/>
      <c r="H125" s="3"/>
      <c r="I125" s="3"/>
    </row>
    <row r="126" spans="1:9" ht="14.25">
      <c r="A126" s="12"/>
      <c r="B126" s="3"/>
      <c r="C126" s="3"/>
      <c r="D126" s="3"/>
      <c r="E126" s="3"/>
      <c r="F126" s="3"/>
      <c r="G126" s="3"/>
      <c r="H126" s="3"/>
      <c r="I126" s="3"/>
    </row>
    <row r="127" spans="1:10" ht="15">
      <c r="A127" s="3"/>
      <c r="B127" s="35" t="s">
        <v>87</v>
      </c>
      <c r="C127" s="3"/>
      <c r="D127" s="3"/>
      <c r="E127" s="3"/>
      <c r="F127" s="3"/>
      <c r="G127" s="3"/>
      <c r="H127" s="3"/>
      <c r="I127" s="35">
        <f>I129+I130+I131+I132+I133</f>
        <v>5633</v>
      </c>
      <c r="J127" s="33" t="s">
        <v>175</v>
      </c>
    </row>
    <row r="128" spans="1:9" ht="15">
      <c r="A128" s="3"/>
      <c r="B128" s="15"/>
      <c r="C128" s="3"/>
      <c r="D128" s="3"/>
      <c r="E128" s="3"/>
      <c r="F128" s="3"/>
      <c r="G128" s="3"/>
      <c r="H128" s="3"/>
      <c r="I128" s="3"/>
    </row>
    <row r="129" spans="1:10" ht="14.25">
      <c r="A129" s="12">
        <v>1</v>
      </c>
      <c r="B129" s="3" t="s">
        <v>62</v>
      </c>
      <c r="C129" s="3"/>
      <c r="D129" s="3"/>
      <c r="E129" s="3"/>
      <c r="F129" s="3"/>
      <c r="G129" s="3"/>
      <c r="H129" s="3"/>
      <c r="I129" s="3">
        <v>397</v>
      </c>
      <c r="J129" t="s">
        <v>175</v>
      </c>
    </row>
    <row r="130" spans="1:10" ht="14.25">
      <c r="A130" s="12">
        <v>2</v>
      </c>
      <c r="B130" s="3" t="s">
        <v>126</v>
      </c>
      <c r="C130" s="3"/>
      <c r="D130" s="3"/>
      <c r="E130" s="3"/>
      <c r="F130" s="3"/>
      <c r="G130" s="3"/>
      <c r="H130" s="3"/>
      <c r="I130" s="3">
        <v>4255</v>
      </c>
      <c r="J130" t="s">
        <v>175</v>
      </c>
    </row>
    <row r="131" spans="1:10" ht="14.25">
      <c r="A131" s="12">
        <v>3</v>
      </c>
      <c r="B131" s="3" t="s">
        <v>63</v>
      </c>
      <c r="C131" s="3"/>
      <c r="D131" s="3"/>
      <c r="E131" s="3"/>
      <c r="F131" s="3"/>
      <c r="G131" s="3"/>
      <c r="H131" s="3"/>
      <c r="I131" s="3">
        <v>602</v>
      </c>
      <c r="J131" t="s">
        <v>175</v>
      </c>
    </row>
    <row r="132" spans="1:10" ht="14.25">
      <c r="A132" s="12">
        <v>4</v>
      </c>
      <c r="B132" s="3" t="s">
        <v>64</v>
      </c>
      <c r="C132" s="3"/>
      <c r="D132" s="3"/>
      <c r="E132" s="3"/>
      <c r="F132" s="3"/>
      <c r="G132" s="3"/>
      <c r="H132" s="3"/>
      <c r="I132" s="3">
        <v>319</v>
      </c>
      <c r="J132" t="s">
        <v>175</v>
      </c>
    </row>
    <row r="133" spans="1:10" ht="14.25">
      <c r="A133" s="12">
        <v>5</v>
      </c>
      <c r="B133" s="3" t="s">
        <v>61</v>
      </c>
      <c r="C133" s="3"/>
      <c r="D133" s="3"/>
      <c r="E133" s="3"/>
      <c r="F133" s="3"/>
      <c r="G133" s="3"/>
      <c r="H133" s="3"/>
      <c r="I133" s="3">
        <v>60</v>
      </c>
      <c r="J133" t="s">
        <v>175</v>
      </c>
    </row>
    <row r="134" spans="1:9" ht="14.25">
      <c r="A134" s="12"/>
      <c r="B134" s="3"/>
      <c r="C134" s="3"/>
      <c r="D134" s="3"/>
      <c r="E134" s="3"/>
      <c r="F134" s="3"/>
      <c r="G134" s="3"/>
      <c r="H134" s="3"/>
      <c r="I134" s="3"/>
    </row>
    <row r="135" spans="1:9" ht="14.25">
      <c r="A135" s="12"/>
      <c r="B135" s="3"/>
      <c r="C135" s="3"/>
      <c r="D135" s="3"/>
      <c r="E135" s="3"/>
      <c r="F135" s="3"/>
      <c r="G135" s="3"/>
      <c r="H135" s="3"/>
      <c r="I135" s="3"/>
    </row>
    <row r="136" spans="1:9" ht="15.75">
      <c r="A136" s="1"/>
      <c r="B136" s="16" t="s">
        <v>123</v>
      </c>
      <c r="C136" s="1"/>
      <c r="D136" s="1"/>
      <c r="E136" s="1"/>
      <c r="F136" s="1"/>
      <c r="G136" s="1"/>
      <c r="H136" s="1"/>
      <c r="I136" s="1"/>
    </row>
    <row r="137" spans="1:12" ht="12.75" customHeight="1">
      <c r="A137" s="60" t="s">
        <v>14</v>
      </c>
      <c r="B137" s="118"/>
      <c r="C137" s="118"/>
      <c r="D137" s="61"/>
      <c r="E137" s="60" t="s">
        <v>26</v>
      </c>
      <c r="F137" s="118"/>
      <c r="G137" s="61"/>
      <c r="H137" s="60" t="s">
        <v>178</v>
      </c>
      <c r="I137" s="61"/>
      <c r="J137" s="60" t="s">
        <v>179</v>
      </c>
      <c r="K137" s="61"/>
      <c r="L137" s="9"/>
    </row>
    <row r="138" spans="1:12" ht="12.75">
      <c r="A138" s="62"/>
      <c r="B138" s="119"/>
      <c r="C138" s="119"/>
      <c r="D138" s="63"/>
      <c r="E138" s="62"/>
      <c r="F138" s="119"/>
      <c r="G138" s="63"/>
      <c r="H138" s="62"/>
      <c r="I138" s="63"/>
      <c r="J138" s="62"/>
      <c r="K138" s="63"/>
      <c r="L138" s="9"/>
    </row>
    <row r="139" spans="1:11" ht="14.25">
      <c r="A139" s="88" t="s">
        <v>41</v>
      </c>
      <c r="B139" s="89"/>
      <c r="C139" s="89"/>
      <c r="D139" s="90"/>
      <c r="E139" s="115">
        <v>26</v>
      </c>
      <c r="F139" s="116"/>
      <c r="G139" s="117"/>
      <c r="H139" s="115">
        <v>22</v>
      </c>
      <c r="I139" s="117"/>
      <c r="J139" s="122">
        <v>17</v>
      </c>
      <c r="K139" s="123"/>
    </row>
    <row r="140" spans="1:11" ht="14.25">
      <c r="A140" s="88" t="s">
        <v>27</v>
      </c>
      <c r="B140" s="89"/>
      <c r="C140" s="89"/>
      <c r="D140" s="90"/>
      <c r="E140" s="115">
        <v>522.1</v>
      </c>
      <c r="F140" s="116"/>
      <c r="G140" s="117"/>
      <c r="H140" s="115">
        <v>196</v>
      </c>
      <c r="I140" s="117"/>
      <c r="J140" s="122">
        <v>31</v>
      </c>
      <c r="K140" s="123"/>
    </row>
    <row r="141" spans="1:11" ht="14.25">
      <c r="A141" s="88" t="s">
        <v>28</v>
      </c>
      <c r="B141" s="89"/>
      <c r="C141" s="89"/>
      <c r="D141" s="90"/>
      <c r="E141" s="115">
        <v>64.9</v>
      </c>
      <c r="F141" s="116"/>
      <c r="G141" s="117"/>
      <c r="H141" s="115">
        <v>57</v>
      </c>
      <c r="I141" s="117"/>
      <c r="J141" s="122">
        <v>50</v>
      </c>
      <c r="K141" s="123"/>
    </row>
    <row r="142" spans="1:11" ht="14.25">
      <c r="A142" s="88" t="s">
        <v>15</v>
      </c>
      <c r="B142" s="89"/>
      <c r="C142" s="89"/>
      <c r="D142" s="90"/>
      <c r="E142" s="115">
        <v>12.6</v>
      </c>
      <c r="F142" s="116"/>
      <c r="G142" s="117"/>
      <c r="H142" s="115">
        <v>15</v>
      </c>
      <c r="I142" s="117"/>
      <c r="J142" s="122">
        <v>8</v>
      </c>
      <c r="K142" s="123"/>
    </row>
    <row r="143" spans="1:11" ht="14.25">
      <c r="A143" s="88" t="s">
        <v>29</v>
      </c>
      <c r="B143" s="89"/>
      <c r="C143" s="89"/>
      <c r="D143" s="90"/>
      <c r="E143" s="115">
        <v>13.5</v>
      </c>
      <c r="F143" s="116"/>
      <c r="G143" s="117"/>
      <c r="H143" s="115">
        <v>12</v>
      </c>
      <c r="I143" s="117"/>
      <c r="J143" s="122">
        <v>11</v>
      </c>
      <c r="K143" s="123"/>
    </row>
    <row r="144" spans="1:11" ht="14.25">
      <c r="A144" s="88"/>
      <c r="B144" s="89"/>
      <c r="C144" s="89"/>
      <c r="D144" s="90"/>
      <c r="E144" s="115"/>
      <c r="F144" s="116"/>
      <c r="G144" s="117"/>
      <c r="H144" s="115"/>
      <c r="I144" s="117"/>
      <c r="J144" s="122"/>
      <c r="K144" s="123"/>
    </row>
    <row r="145" spans="1:11" ht="14.25">
      <c r="A145" s="88" t="s">
        <v>13</v>
      </c>
      <c r="B145" s="89"/>
      <c r="C145" s="89"/>
      <c r="D145" s="90"/>
      <c r="E145" s="115">
        <f>SUM(E139:E144)</f>
        <v>639.1</v>
      </c>
      <c r="F145" s="116"/>
      <c r="G145" s="117"/>
      <c r="H145" s="115">
        <f>SUM(H139:H144)</f>
        <v>302</v>
      </c>
      <c r="I145" s="117"/>
      <c r="J145" s="122">
        <f>SUM(J139:J144)</f>
        <v>117</v>
      </c>
      <c r="K145" s="123"/>
    </row>
    <row r="146" spans="1:11" ht="14.25">
      <c r="A146" s="48" t="s">
        <v>180</v>
      </c>
      <c r="B146" s="49"/>
      <c r="C146" s="49"/>
      <c r="D146" s="49"/>
      <c r="E146" s="49"/>
      <c r="F146" s="49"/>
      <c r="G146" s="49"/>
      <c r="H146" s="49"/>
      <c r="I146" s="49"/>
      <c r="J146" s="49"/>
      <c r="K146" s="49"/>
    </row>
    <row r="147" spans="1:11" ht="14.25">
      <c r="A147" s="48" t="s">
        <v>197</v>
      </c>
      <c r="B147" s="49"/>
      <c r="C147" s="49"/>
      <c r="D147" s="49"/>
      <c r="E147" s="49"/>
      <c r="F147" s="49"/>
      <c r="G147" s="49"/>
      <c r="H147" s="49"/>
      <c r="I147" s="49"/>
      <c r="J147" s="49"/>
      <c r="K147" s="49"/>
    </row>
    <row r="148" spans="1:11" ht="14.25">
      <c r="A148" s="48" t="s">
        <v>181</v>
      </c>
      <c r="B148" s="49"/>
      <c r="C148" s="49"/>
      <c r="D148" s="49"/>
      <c r="E148" s="49"/>
      <c r="F148" s="49"/>
      <c r="G148" s="49"/>
      <c r="H148" s="49"/>
      <c r="I148" s="49"/>
      <c r="J148" s="49"/>
      <c r="K148" s="49"/>
    </row>
    <row r="149" spans="1:11" ht="14.25">
      <c r="A149" s="40"/>
      <c r="B149" s="41"/>
      <c r="C149" s="41"/>
      <c r="D149" s="41"/>
      <c r="E149" s="41"/>
      <c r="F149" s="41"/>
      <c r="G149" s="41"/>
      <c r="H149" s="41"/>
      <c r="I149" s="41"/>
      <c r="J149" s="41"/>
      <c r="K149" s="41"/>
    </row>
    <row r="150" spans="1:11" ht="15.75">
      <c r="A150" s="8"/>
      <c r="B150" s="8" t="s">
        <v>48</v>
      </c>
      <c r="C150" s="8"/>
      <c r="D150" s="8"/>
      <c r="E150" s="8"/>
      <c r="F150" s="8"/>
      <c r="G150" s="8"/>
      <c r="H150" s="8"/>
      <c r="I150" s="8"/>
      <c r="J150" s="9"/>
      <c r="K150" s="9"/>
    </row>
    <row r="151" spans="1:11" ht="15.75">
      <c r="A151" s="8"/>
      <c r="B151" s="8"/>
      <c r="C151" s="8"/>
      <c r="D151" s="8"/>
      <c r="E151" s="8"/>
      <c r="F151" s="8"/>
      <c r="G151" s="8"/>
      <c r="H151" s="8"/>
      <c r="I151" s="8"/>
      <c r="J151" s="9"/>
      <c r="K151" s="9"/>
    </row>
    <row r="152" spans="1:11" ht="12.75">
      <c r="A152" s="73"/>
      <c r="B152" s="74"/>
      <c r="C152" s="74"/>
      <c r="D152" s="75"/>
      <c r="E152" s="67" t="s">
        <v>182</v>
      </c>
      <c r="F152" s="68"/>
      <c r="G152" s="69"/>
      <c r="H152" s="47" t="s">
        <v>152</v>
      </c>
      <c r="I152" s="64"/>
      <c r="J152" s="60" t="s">
        <v>2</v>
      </c>
      <c r="K152" s="61"/>
    </row>
    <row r="153" spans="1:11" ht="12.75">
      <c r="A153" s="76"/>
      <c r="B153" s="77"/>
      <c r="C153" s="77"/>
      <c r="D153" s="78"/>
      <c r="E153" s="70"/>
      <c r="F153" s="71"/>
      <c r="G153" s="72"/>
      <c r="H153" s="65"/>
      <c r="I153" s="66"/>
      <c r="J153" s="62"/>
      <c r="K153" s="63"/>
    </row>
    <row r="154" spans="1:11" ht="15">
      <c r="A154" s="55" t="s">
        <v>49</v>
      </c>
      <c r="B154" s="56"/>
      <c r="C154" s="56"/>
      <c r="D154" s="57"/>
      <c r="E154" s="52"/>
      <c r="F154" s="54"/>
      <c r="G154" s="53"/>
      <c r="H154" s="52"/>
      <c r="I154" s="53"/>
      <c r="J154" s="58"/>
      <c r="K154" s="59"/>
    </row>
    <row r="155" spans="1:11" ht="15">
      <c r="A155" s="55" t="s">
        <v>50</v>
      </c>
      <c r="B155" s="56"/>
      <c r="C155" s="56"/>
      <c r="D155" s="57"/>
      <c r="E155" s="52">
        <v>3363</v>
      </c>
      <c r="F155" s="54"/>
      <c r="G155" s="53"/>
      <c r="H155" s="52">
        <v>3016</v>
      </c>
      <c r="I155" s="53"/>
      <c r="J155" s="50">
        <f>(H155/E155)*100</f>
        <v>89.6818316978888</v>
      </c>
      <c r="K155" s="51"/>
    </row>
    <row r="156" spans="1:11" ht="15">
      <c r="A156" s="55" t="s">
        <v>51</v>
      </c>
      <c r="B156" s="56"/>
      <c r="C156" s="56"/>
      <c r="D156" s="57"/>
      <c r="E156" s="52">
        <v>12643</v>
      </c>
      <c r="F156" s="54"/>
      <c r="G156" s="53"/>
      <c r="H156" s="52">
        <v>3876</v>
      </c>
      <c r="I156" s="53"/>
      <c r="J156" s="50">
        <f>(H156/E156)*100</f>
        <v>30.657280708692557</v>
      </c>
      <c r="K156" s="51"/>
    </row>
    <row r="157" spans="1:11" ht="15">
      <c r="A157" s="55" t="s">
        <v>52</v>
      </c>
      <c r="B157" s="56"/>
      <c r="C157" s="56"/>
      <c r="D157" s="57"/>
      <c r="E157" s="52">
        <v>7489</v>
      </c>
      <c r="F157" s="54"/>
      <c r="G157" s="53"/>
      <c r="H157" s="52">
        <v>7411</v>
      </c>
      <c r="I157" s="53"/>
      <c r="J157" s="50">
        <f>(H157/E157)*100</f>
        <v>98.95847242622513</v>
      </c>
      <c r="K157" s="51"/>
    </row>
    <row r="158" spans="1:11" ht="15">
      <c r="A158" s="55" t="s">
        <v>53</v>
      </c>
      <c r="B158" s="56"/>
      <c r="C158" s="56"/>
      <c r="D158" s="57"/>
      <c r="E158" s="52">
        <v>1874</v>
      </c>
      <c r="F158" s="54"/>
      <c r="G158" s="53"/>
      <c r="H158" s="52">
        <v>1147</v>
      </c>
      <c r="I158" s="53"/>
      <c r="J158" s="50">
        <f>(H158/E158)*100</f>
        <v>61.2059765208111</v>
      </c>
      <c r="K158" s="51"/>
    </row>
    <row r="159" spans="1:11" ht="15">
      <c r="A159" s="55" t="s">
        <v>13</v>
      </c>
      <c r="B159" s="56"/>
      <c r="C159" s="56"/>
      <c r="D159" s="57"/>
      <c r="E159" s="52">
        <f>SUM(E155:E158)</f>
        <v>25369</v>
      </c>
      <c r="F159" s="54"/>
      <c r="G159" s="53"/>
      <c r="H159" s="52">
        <f>SUM(H155:H158)</f>
        <v>15450</v>
      </c>
      <c r="I159" s="53"/>
      <c r="J159" s="50">
        <f>(H159/E159)*100</f>
        <v>60.9010997674327</v>
      </c>
      <c r="K159" s="51"/>
    </row>
    <row r="160" spans="1:11" ht="15">
      <c r="A160" s="13"/>
      <c r="B160" s="13"/>
      <c r="C160" s="13"/>
      <c r="D160" s="13"/>
      <c r="E160" s="14"/>
      <c r="F160" s="14"/>
      <c r="G160" s="14"/>
      <c r="H160" s="14"/>
      <c r="I160" s="14"/>
      <c r="J160" s="11"/>
      <c r="K160" s="11"/>
    </row>
    <row r="161" spans="1:9" ht="14.25">
      <c r="A161" s="3" t="s">
        <v>183</v>
      </c>
      <c r="B161" s="3"/>
      <c r="C161" s="3"/>
      <c r="D161" s="3"/>
      <c r="E161" s="3"/>
      <c r="F161" s="3"/>
      <c r="G161" s="3"/>
      <c r="H161" s="3"/>
      <c r="I161" s="3"/>
    </row>
    <row r="162" spans="1:9" ht="14.25">
      <c r="A162" s="3" t="s">
        <v>184</v>
      </c>
      <c r="B162" s="3"/>
      <c r="C162" s="3"/>
      <c r="D162" s="3"/>
      <c r="E162" s="3"/>
      <c r="F162" s="3"/>
      <c r="G162" s="3"/>
      <c r="H162" s="3"/>
      <c r="I162" s="3"/>
    </row>
    <row r="163" spans="1:9" ht="14.25">
      <c r="A163" s="3" t="s">
        <v>185</v>
      </c>
      <c r="B163" s="3"/>
      <c r="C163" s="3"/>
      <c r="D163" s="3"/>
      <c r="E163" s="3"/>
      <c r="F163" s="3"/>
      <c r="G163" s="3"/>
      <c r="H163" s="3"/>
      <c r="I163" s="3"/>
    </row>
    <row r="164" spans="1:9" ht="14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ht="15">
      <c r="A165" s="3"/>
      <c r="B165" s="3"/>
      <c r="C165" s="15" t="s">
        <v>54</v>
      </c>
      <c r="D165" s="3"/>
      <c r="E165" s="3"/>
      <c r="F165" s="3"/>
      <c r="G165" s="3"/>
      <c r="H165" s="3"/>
      <c r="I165" s="3"/>
    </row>
    <row r="166" spans="1:9" ht="15.75">
      <c r="A166" s="1"/>
      <c r="B166" s="1"/>
      <c r="C166" s="8" t="s">
        <v>55</v>
      </c>
      <c r="D166" s="1"/>
      <c r="E166" s="1"/>
      <c r="F166" s="1"/>
      <c r="G166" s="1"/>
      <c r="H166" s="1"/>
      <c r="I166" s="1"/>
    </row>
    <row r="167" spans="1:9" ht="15">
      <c r="A167" s="1"/>
      <c r="B167" s="1"/>
      <c r="C167" s="1"/>
      <c r="D167" s="1"/>
      <c r="E167" s="1"/>
      <c r="F167" s="1"/>
      <c r="G167" s="1"/>
      <c r="H167" s="1"/>
      <c r="I167" s="1"/>
    </row>
    <row r="168" spans="1:11" ht="12.75">
      <c r="A168" s="47" t="s">
        <v>56</v>
      </c>
      <c r="B168" s="120"/>
      <c r="C168" s="120"/>
      <c r="D168" s="120"/>
      <c r="E168" s="120"/>
      <c r="F168" s="120"/>
      <c r="G168" s="64"/>
      <c r="H168" s="60" t="s">
        <v>186</v>
      </c>
      <c r="I168" s="61"/>
      <c r="J168" s="60" t="s">
        <v>57</v>
      </c>
      <c r="K168" s="61"/>
    </row>
    <row r="169" spans="1:11" ht="12.75">
      <c r="A169" s="124"/>
      <c r="B169" s="125"/>
      <c r="C169" s="125"/>
      <c r="D169" s="125"/>
      <c r="E169" s="125"/>
      <c r="F169" s="125"/>
      <c r="G169" s="126"/>
      <c r="H169" s="127"/>
      <c r="I169" s="128"/>
      <c r="J169" s="127"/>
      <c r="K169" s="128"/>
    </row>
    <row r="170" spans="1:11" ht="12.75">
      <c r="A170" s="65"/>
      <c r="B170" s="121"/>
      <c r="C170" s="121"/>
      <c r="D170" s="121"/>
      <c r="E170" s="121"/>
      <c r="F170" s="121"/>
      <c r="G170" s="66"/>
      <c r="H170" s="62"/>
      <c r="I170" s="63"/>
      <c r="J170" s="62"/>
      <c r="K170" s="63"/>
    </row>
    <row r="171" spans="1:11" ht="15.75">
      <c r="A171" s="83" t="s">
        <v>58</v>
      </c>
      <c r="B171" s="84"/>
      <c r="C171" s="84"/>
      <c r="D171" s="84"/>
      <c r="E171" s="84"/>
      <c r="F171" s="84"/>
      <c r="G171" s="85"/>
      <c r="H171" s="129">
        <v>17</v>
      </c>
      <c r="I171" s="130"/>
      <c r="J171" s="131">
        <v>14784</v>
      </c>
      <c r="K171" s="132"/>
    </row>
    <row r="172" spans="1:11" ht="15.75">
      <c r="A172" s="83" t="s">
        <v>59</v>
      </c>
      <c r="B172" s="84"/>
      <c r="C172" s="84"/>
      <c r="D172" s="84"/>
      <c r="E172" s="84"/>
      <c r="F172" s="84"/>
      <c r="G172" s="85"/>
      <c r="H172" s="129"/>
      <c r="I172" s="130"/>
      <c r="J172" s="131">
        <v>31094</v>
      </c>
      <c r="K172" s="132"/>
    </row>
    <row r="173" spans="1:11" ht="15.75">
      <c r="A173" s="83" t="s">
        <v>27</v>
      </c>
      <c r="B173" s="84"/>
      <c r="C173" s="84"/>
      <c r="D173" s="84"/>
      <c r="E173" s="84"/>
      <c r="F173" s="84"/>
      <c r="G173" s="85"/>
      <c r="H173" s="129">
        <v>31</v>
      </c>
      <c r="I173" s="130"/>
      <c r="J173" s="131">
        <v>10419</v>
      </c>
      <c r="K173" s="132"/>
    </row>
    <row r="174" spans="1:11" ht="15.75">
      <c r="A174" s="83" t="s">
        <v>28</v>
      </c>
      <c r="B174" s="84"/>
      <c r="C174" s="84"/>
      <c r="D174" s="84"/>
      <c r="E174" s="84"/>
      <c r="F174" s="84"/>
      <c r="G174" s="85"/>
      <c r="H174" s="129">
        <v>61</v>
      </c>
      <c r="I174" s="130"/>
      <c r="J174" s="131">
        <v>10124</v>
      </c>
      <c r="K174" s="132"/>
    </row>
    <row r="175" spans="1:11" ht="15.75">
      <c r="A175" s="83" t="s">
        <v>70</v>
      </c>
      <c r="B175" s="84"/>
      <c r="C175" s="84"/>
      <c r="D175" s="84"/>
      <c r="E175" s="84"/>
      <c r="F175" s="84"/>
      <c r="G175" s="85"/>
      <c r="H175" s="129">
        <v>8</v>
      </c>
      <c r="I175" s="130"/>
      <c r="J175" s="131">
        <v>11948</v>
      </c>
      <c r="K175" s="132"/>
    </row>
    <row r="176" spans="1:11" ht="15.75">
      <c r="A176" s="83" t="s">
        <v>60</v>
      </c>
      <c r="B176" s="84"/>
      <c r="C176" s="84"/>
      <c r="D176" s="84"/>
      <c r="E176" s="84"/>
      <c r="F176" s="84"/>
      <c r="G176" s="85"/>
      <c r="H176" s="129">
        <f>SUM(H171:H175)</f>
        <v>117</v>
      </c>
      <c r="I176" s="130"/>
      <c r="J176" s="131">
        <v>11004</v>
      </c>
      <c r="K176" s="132"/>
    </row>
    <row r="177" spans="1:11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5">
      <c r="A178" s="1"/>
      <c r="B178" s="1" t="s">
        <v>187</v>
      </c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5">
      <c r="A179" s="1" t="s">
        <v>189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5">
      <c r="A180" s="1" t="s">
        <v>188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5.75">
      <c r="A182" s="1"/>
      <c r="B182" s="1"/>
      <c r="C182" s="32" t="s">
        <v>88</v>
      </c>
      <c r="D182" s="32"/>
      <c r="E182" s="32"/>
      <c r="F182" s="32"/>
      <c r="G182" s="32"/>
      <c r="H182" s="32"/>
      <c r="I182" s="32"/>
      <c r="J182" s="1"/>
      <c r="K182" s="1"/>
    </row>
    <row r="183" spans="1:11" ht="15.75">
      <c r="A183" s="1"/>
      <c r="B183" s="1"/>
      <c r="C183" s="32" t="s">
        <v>190</v>
      </c>
      <c r="D183" s="32"/>
      <c r="E183" s="32"/>
      <c r="F183" s="32"/>
      <c r="G183" s="32"/>
      <c r="H183" s="32"/>
      <c r="I183" s="32"/>
      <c r="J183" s="1"/>
      <c r="K183" s="1"/>
    </row>
    <row r="184" spans="1:11" ht="12.75">
      <c r="A184" s="133" t="s">
        <v>38</v>
      </c>
      <c r="B184" s="145"/>
      <c r="C184" s="134"/>
      <c r="D184" s="133" t="s">
        <v>89</v>
      </c>
      <c r="E184" s="134"/>
      <c r="F184" s="25"/>
      <c r="G184" s="133" t="s">
        <v>92</v>
      </c>
      <c r="H184" s="134"/>
      <c r="I184" s="133" t="s">
        <v>93</v>
      </c>
      <c r="J184" s="134"/>
      <c r="K184" s="137" t="s">
        <v>95</v>
      </c>
    </row>
    <row r="185" spans="1:11" ht="12.75">
      <c r="A185" s="146"/>
      <c r="B185" s="147"/>
      <c r="C185" s="148"/>
      <c r="D185" s="135"/>
      <c r="E185" s="136"/>
      <c r="F185" s="25"/>
      <c r="G185" s="135"/>
      <c r="H185" s="136"/>
      <c r="I185" s="135"/>
      <c r="J185" s="136"/>
      <c r="K185" s="139"/>
    </row>
    <row r="186" spans="1:11" ht="12.75">
      <c r="A186" s="146"/>
      <c r="B186" s="147"/>
      <c r="C186" s="148"/>
      <c r="D186" s="137" t="s">
        <v>90</v>
      </c>
      <c r="E186" s="143" t="s">
        <v>91</v>
      </c>
      <c r="F186" s="25"/>
      <c r="G186" s="137" t="s">
        <v>90</v>
      </c>
      <c r="H186" s="137" t="s">
        <v>91</v>
      </c>
      <c r="I186" s="137" t="s">
        <v>90</v>
      </c>
      <c r="J186" s="137" t="s">
        <v>94</v>
      </c>
      <c r="K186" s="139"/>
    </row>
    <row r="187" spans="1:11" ht="18.75" customHeight="1">
      <c r="A187" s="135"/>
      <c r="B187" s="149"/>
      <c r="C187" s="136"/>
      <c r="D187" s="138"/>
      <c r="E187" s="144"/>
      <c r="F187" s="25"/>
      <c r="G187" s="138"/>
      <c r="H187" s="138"/>
      <c r="I187" s="138"/>
      <c r="J187" s="138"/>
      <c r="K187" s="138"/>
    </row>
    <row r="188" spans="1:11" ht="12.75">
      <c r="A188" s="158" t="s">
        <v>96</v>
      </c>
      <c r="B188" s="159"/>
      <c r="C188" s="160"/>
      <c r="D188" s="140">
        <f>D191+D192</f>
        <v>7865.2</v>
      </c>
      <c r="E188" s="140">
        <f>E191+E192</f>
        <v>1.5356919712589816</v>
      </c>
      <c r="F188" s="26"/>
      <c r="G188" s="176">
        <f>G191+G192</f>
        <v>7794.9</v>
      </c>
      <c r="H188" s="179">
        <f>H191+H192</f>
        <v>1.5219657919400187</v>
      </c>
      <c r="I188" s="140">
        <f>I191+I192</f>
        <v>8898.7</v>
      </c>
      <c r="J188" s="150">
        <f>J191+J192</f>
        <v>1.7374843798812871</v>
      </c>
      <c r="K188" s="169">
        <f>K191+K192</f>
        <v>-1103.8000000000006</v>
      </c>
    </row>
    <row r="189" spans="1:11" ht="12.75">
      <c r="A189" s="161"/>
      <c r="B189" s="162"/>
      <c r="C189" s="163"/>
      <c r="D189" s="141"/>
      <c r="E189" s="141"/>
      <c r="F189" s="26"/>
      <c r="G189" s="177"/>
      <c r="H189" s="180"/>
      <c r="I189" s="141"/>
      <c r="J189" s="151"/>
      <c r="K189" s="170"/>
    </row>
    <row r="190" spans="1:11" ht="12.75">
      <c r="A190" s="164"/>
      <c r="B190" s="165"/>
      <c r="C190" s="166"/>
      <c r="D190" s="142"/>
      <c r="E190" s="142"/>
      <c r="F190" s="27"/>
      <c r="G190" s="178"/>
      <c r="H190" s="181"/>
      <c r="I190" s="142"/>
      <c r="J190" s="152"/>
      <c r="K190" s="171"/>
    </row>
    <row r="191" spans="1:11" ht="12.75">
      <c r="A191" s="153" t="s">
        <v>97</v>
      </c>
      <c r="B191" s="156"/>
      <c r="C191" s="157"/>
      <c r="D191" s="28">
        <v>4576.2</v>
      </c>
      <c r="E191" s="37">
        <f aca="true" t="shared" si="2" ref="E191:E196">D191/426.8/12</f>
        <v>0.8935098406747891</v>
      </c>
      <c r="F191" s="29"/>
      <c r="G191" s="28">
        <v>4519.9</v>
      </c>
      <c r="H191" s="37">
        <f aca="true" t="shared" si="3" ref="H191:H196">G191/426.8/12</f>
        <v>0.882517182130584</v>
      </c>
      <c r="I191" s="28">
        <v>5483.1</v>
      </c>
      <c r="J191" s="37">
        <f>(I191/426.8)/12</f>
        <v>1.070583411433927</v>
      </c>
      <c r="K191" s="28">
        <f aca="true" t="shared" si="4" ref="K191:K196">G191-I191</f>
        <v>-963.2000000000007</v>
      </c>
    </row>
    <row r="192" spans="1:11" ht="12.75">
      <c r="A192" s="153" t="s">
        <v>105</v>
      </c>
      <c r="B192" s="156"/>
      <c r="C192" s="157"/>
      <c r="D192" s="28">
        <v>3289</v>
      </c>
      <c r="E192" s="37">
        <f t="shared" si="2"/>
        <v>0.6421821305841925</v>
      </c>
      <c r="F192" s="29"/>
      <c r="G192" s="28">
        <v>3275</v>
      </c>
      <c r="H192" s="37">
        <f t="shared" si="3"/>
        <v>0.6394486098094345</v>
      </c>
      <c r="I192" s="28">
        <v>3415.6</v>
      </c>
      <c r="J192" s="37">
        <f>(I192/426.8)/12</f>
        <v>0.6669009684473601</v>
      </c>
      <c r="K192" s="28">
        <f t="shared" si="4"/>
        <v>-140.5999999999999</v>
      </c>
    </row>
    <row r="193" spans="1:11" ht="12.75">
      <c r="A193" s="153" t="s">
        <v>106</v>
      </c>
      <c r="B193" s="156"/>
      <c r="C193" s="157"/>
      <c r="D193" s="28">
        <v>1116.3</v>
      </c>
      <c r="E193" s="37">
        <f t="shared" si="2"/>
        <v>0.2179592314901593</v>
      </c>
      <c r="F193" s="29"/>
      <c r="G193" s="28">
        <v>1104.8</v>
      </c>
      <c r="H193" s="37">
        <f t="shared" si="3"/>
        <v>0.21571383942517963</v>
      </c>
      <c r="I193" s="28">
        <v>1091.3</v>
      </c>
      <c r="J193" s="37">
        <f>(I193/426.8)/12</f>
        <v>0.21307794439237737</v>
      </c>
      <c r="K193" s="28">
        <f t="shared" si="4"/>
        <v>13.5</v>
      </c>
    </row>
    <row r="194" spans="1:11" ht="12.75">
      <c r="A194" s="153" t="s">
        <v>107</v>
      </c>
      <c r="B194" s="99"/>
      <c r="C194" s="100"/>
      <c r="D194" s="30">
        <v>77.5</v>
      </c>
      <c r="E194" s="37">
        <f t="shared" si="2"/>
        <v>0.015131990003124025</v>
      </c>
      <c r="F194" s="29"/>
      <c r="G194" s="30">
        <v>76.7</v>
      </c>
      <c r="H194" s="37">
        <f t="shared" si="3"/>
        <v>0.014975788815995003</v>
      </c>
      <c r="I194" s="30">
        <v>76.7</v>
      </c>
      <c r="J194" s="37">
        <f>(I194/426.8)/12</f>
        <v>0.014975788815995003</v>
      </c>
      <c r="K194" s="28">
        <f t="shared" si="4"/>
        <v>0</v>
      </c>
    </row>
    <row r="195" spans="1:11" ht="12.75">
      <c r="A195" s="153" t="s">
        <v>108</v>
      </c>
      <c r="B195" s="99"/>
      <c r="C195" s="100"/>
      <c r="D195" s="30">
        <v>8.3</v>
      </c>
      <c r="E195" s="37">
        <f t="shared" si="2"/>
        <v>0.0016205873164636053</v>
      </c>
      <c r="F195" s="29"/>
      <c r="G195" s="30">
        <v>8.2</v>
      </c>
      <c r="H195" s="37">
        <f t="shared" si="3"/>
        <v>0.0016010621680724773</v>
      </c>
      <c r="I195" s="30">
        <v>6.8</v>
      </c>
      <c r="J195" s="37">
        <f>(I195/426.8)/12</f>
        <v>0.0013277100905966885</v>
      </c>
      <c r="K195" s="28">
        <f t="shared" si="4"/>
        <v>1.3999999999999995</v>
      </c>
    </row>
    <row r="196" spans="1:11" ht="12.75">
      <c r="A196" s="158" t="s">
        <v>200</v>
      </c>
      <c r="B196" s="167"/>
      <c r="C196" s="168"/>
      <c r="D196" s="140">
        <v>4171.9</v>
      </c>
      <c r="E196" s="172">
        <f t="shared" si="2"/>
        <v>0.8145696657294595</v>
      </c>
      <c r="F196" s="29"/>
      <c r="G196" s="172">
        <v>4171.9</v>
      </c>
      <c r="H196" s="174">
        <f t="shared" si="3"/>
        <v>0.8145696657294595</v>
      </c>
      <c r="I196" s="172">
        <v>5135.9</v>
      </c>
      <c r="J196" s="174">
        <f>I196/426.8/12</f>
        <v>1.0027920962199313</v>
      </c>
      <c r="K196" s="172">
        <f t="shared" si="4"/>
        <v>-964</v>
      </c>
    </row>
    <row r="197" spans="1:11" ht="12.75">
      <c r="A197" s="164"/>
      <c r="B197" s="165"/>
      <c r="C197" s="166"/>
      <c r="D197" s="142"/>
      <c r="E197" s="173"/>
      <c r="F197" s="29"/>
      <c r="G197" s="173"/>
      <c r="H197" s="175"/>
      <c r="I197" s="173"/>
      <c r="J197" s="175"/>
      <c r="K197" s="173"/>
    </row>
    <row r="198" spans="1:11" ht="12.75">
      <c r="A198" s="153" t="s">
        <v>109</v>
      </c>
      <c r="B198" s="154"/>
      <c r="C198" s="155"/>
      <c r="D198" s="28">
        <v>1497.5</v>
      </c>
      <c r="E198" s="28">
        <f aca="true" t="shared" si="5" ref="E198:E203">D198/426.8/12</f>
        <v>0.2923890971571384</v>
      </c>
      <c r="F198" s="29"/>
      <c r="G198" s="28">
        <v>1484.3</v>
      </c>
      <c r="H198" s="37">
        <f aca="true" t="shared" si="6" ref="H198:H203">G198/426.8/12</f>
        <v>0.28981177756950954</v>
      </c>
      <c r="I198" s="28">
        <v>1584.4</v>
      </c>
      <c r="J198" s="37">
        <f aca="true" t="shared" si="7" ref="J198:J203">I198/426.8/12</f>
        <v>0.30935645110902843</v>
      </c>
      <c r="K198" s="28">
        <f aca="true" t="shared" si="8" ref="K198:K203">G198-I198</f>
        <v>-100.10000000000014</v>
      </c>
    </row>
    <row r="199" spans="1:11" ht="12.75">
      <c r="A199" s="153" t="s">
        <v>110</v>
      </c>
      <c r="B199" s="154"/>
      <c r="C199" s="155"/>
      <c r="D199" s="28">
        <v>1474.8</v>
      </c>
      <c r="E199" s="37">
        <f t="shared" si="5"/>
        <v>0.2879568884723524</v>
      </c>
      <c r="F199" s="29"/>
      <c r="G199" s="28">
        <v>1052.7</v>
      </c>
      <c r="H199" s="37">
        <f t="shared" si="6"/>
        <v>0.20554123711340208</v>
      </c>
      <c r="I199" s="28">
        <v>1088</v>
      </c>
      <c r="J199" s="37">
        <f t="shared" si="7"/>
        <v>0.21243361449547016</v>
      </c>
      <c r="K199" s="28">
        <f t="shared" si="8"/>
        <v>-35.299999999999955</v>
      </c>
    </row>
    <row r="200" spans="1:11" ht="12.75">
      <c r="A200" s="153" t="s">
        <v>111</v>
      </c>
      <c r="B200" s="154"/>
      <c r="C200" s="155"/>
      <c r="D200" s="28">
        <v>22664.2</v>
      </c>
      <c r="E200" s="28">
        <f t="shared" si="5"/>
        <v>4.42521868166198</v>
      </c>
      <c r="F200" s="29"/>
      <c r="G200" s="28">
        <v>22218.8</v>
      </c>
      <c r="H200" s="37">
        <f t="shared" si="6"/>
        <v>4.338253670727897</v>
      </c>
      <c r="I200" s="28">
        <v>21395.2</v>
      </c>
      <c r="J200" s="37">
        <f t="shared" si="7"/>
        <v>4.17744454857857</v>
      </c>
      <c r="K200" s="28">
        <f t="shared" si="8"/>
        <v>823.5999999999985</v>
      </c>
    </row>
    <row r="201" spans="1:11" ht="12.75">
      <c r="A201" s="153" t="s">
        <v>112</v>
      </c>
      <c r="B201" s="154"/>
      <c r="C201" s="155"/>
      <c r="D201" s="36">
        <v>117.8</v>
      </c>
      <c r="E201" s="28">
        <f t="shared" si="5"/>
        <v>0.023000624804748515</v>
      </c>
      <c r="F201" s="29"/>
      <c r="G201" s="28">
        <v>116.6</v>
      </c>
      <c r="H201" s="37">
        <f t="shared" si="6"/>
        <v>0.02276632302405498</v>
      </c>
      <c r="I201" s="28">
        <v>97.9</v>
      </c>
      <c r="J201" s="37">
        <f t="shared" si="7"/>
        <v>0.01911512027491409</v>
      </c>
      <c r="K201" s="28">
        <f t="shared" si="8"/>
        <v>18.69999999999999</v>
      </c>
    </row>
    <row r="202" spans="1:11" ht="12.75">
      <c r="A202" s="153" t="s">
        <v>68</v>
      </c>
      <c r="B202" s="154"/>
      <c r="C202" s="155"/>
      <c r="D202" s="42">
        <f>D188+D193+D194+D195+D196+D198+D199+D200+D201</f>
        <v>38993.5</v>
      </c>
      <c r="E202" s="28">
        <f t="shared" si="5"/>
        <v>7.613538737894408</v>
      </c>
      <c r="F202" s="28">
        <f>F188+F193+F194+F195+F196+F198+F199+F200+F201</f>
        <v>0</v>
      </c>
      <c r="G202" s="28">
        <f>G188+G193+G194+G195+G196+G198+G199+G200+G201</f>
        <v>38028.9</v>
      </c>
      <c r="H202" s="37">
        <f t="shared" si="6"/>
        <v>7.42519915651359</v>
      </c>
      <c r="I202" s="28">
        <f>I188+I193+I194+I195+I196+I198+I199+I200+I201</f>
        <v>39374.9</v>
      </c>
      <c r="J202" s="37">
        <f t="shared" si="7"/>
        <v>7.688007653858169</v>
      </c>
      <c r="K202" s="28">
        <f t="shared" si="8"/>
        <v>-1346</v>
      </c>
    </row>
    <row r="203" spans="1:11" ht="12.75">
      <c r="A203" s="158" t="s">
        <v>127</v>
      </c>
      <c r="B203" s="167"/>
      <c r="C203" s="168"/>
      <c r="D203" s="172">
        <v>6038.3</v>
      </c>
      <c r="E203" s="174">
        <f t="shared" si="5"/>
        <v>1.1789870353014684</v>
      </c>
      <c r="F203" s="29"/>
      <c r="G203" s="172">
        <v>5918.1</v>
      </c>
      <c r="H203" s="174">
        <f t="shared" si="6"/>
        <v>1.1555178069353327</v>
      </c>
      <c r="I203" s="172">
        <v>5884.8</v>
      </c>
      <c r="J203" s="174">
        <f t="shared" si="7"/>
        <v>1.1490159325210871</v>
      </c>
      <c r="K203" s="172">
        <f t="shared" si="8"/>
        <v>33.30000000000018</v>
      </c>
    </row>
    <row r="204" spans="1:11" ht="24" customHeight="1">
      <c r="A204" s="164"/>
      <c r="B204" s="165"/>
      <c r="C204" s="166"/>
      <c r="D204" s="173"/>
      <c r="E204" s="175"/>
      <c r="F204" s="29"/>
      <c r="G204" s="173"/>
      <c r="H204" s="175"/>
      <c r="I204" s="173"/>
      <c r="J204" s="175"/>
      <c r="K204" s="173"/>
    </row>
    <row r="205" spans="1:11" ht="12.75">
      <c r="A205" s="153" t="s">
        <v>98</v>
      </c>
      <c r="B205" s="154"/>
      <c r="C205" s="155"/>
      <c r="D205" s="28">
        <f>SUM(D202:D204)</f>
        <v>45031.8</v>
      </c>
      <c r="E205" s="28">
        <f>D205/426.8/12</f>
        <v>8.792525773195877</v>
      </c>
      <c r="F205" s="29"/>
      <c r="G205" s="28">
        <f>G202+G203</f>
        <v>43947</v>
      </c>
      <c r="H205" s="37">
        <f>G205/426.8/12</f>
        <v>8.580716963448923</v>
      </c>
      <c r="I205" s="28">
        <f>I202+I203</f>
        <v>45259.700000000004</v>
      </c>
      <c r="J205" s="37">
        <f>I205/426.8/12</f>
        <v>8.837023586379257</v>
      </c>
      <c r="K205" s="28">
        <f>G205-I205</f>
        <v>-1312.7000000000044</v>
      </c>
    </row>
    <row r="206" spans="1:11" ht="12.75">
      <c r="A206" s="153" t="s">
        <v>113</v>
      </c>
      <c r="B206" s="154"/>
      <c r="C206" s="155"/>
      <c r="D206" s="36">
        <v>1591.5</v>
      </c>
      <c r="E206" s="28">
        <f>D206/426.8/12</f>
        <v>0.3107427366447985</v>
      </c>
      <c r="F206" s="29"/>
      <c r="G206" s="28">
        <v>1550.8</v>
      </c>
      <c r="H206" s="37">
        <f>G206/426.8/12</f>
        <v>0.3027960012496095</v>
      </c>
      <c r="I206" s="28"/>
      <c r="J206" s="37"/>
      <c r="K206" s="28">
        <f>G206-I206</f>
        <v>1550.8</v>
      </c>
    </row>
    <row r="207" spans="1:11" ht="12.75">
      <c r="A207" s="153" t="s">
        <v>99</v>
      </c>
      <c r="B207" s="154"/>
      <c r="C207" s="155"/>
      <c r="D207" s="28">
        <f>SUM(D205:D206)</f>
        <v>46623.3</v>
      </c>
      <c r="E207" s="28">
        <f>D207/426.8/12</f>
        <v>9.103268509840676</v>
      </c>
      <c r="F207" s="29"/>
      <c r="G207" s="28">
        <f>SUM(G205:G206)</f>
        <v>45497.8</v>
      </c>
      <c r="H207" s="37">
        <f>G207/426.8/12</f>
        <v>8.883512964698532</v>
      </c>
      <c r="I207" s="28">
        <f>I204+I205</f>
        <v>45259.700000000004</v>
      </c>
      <c r="J207" s="37">
        <f>I207/426.8/12</f>
        <v>8.837023586379257</v>
      </c>
      <c r="K207" s="28">
        <f>G207-I207</f>
        <v>238.09999999999854</v>
      </c>
    </row>
    <row r="208" spans="1:11" ht="12.75">
      <c r="A208" s="184" t="s">
        <v>100</v>
      </c>
      <c r="B208" s="185"/>
      <c r="C208" s="186"/>
      <c r="D208" s="28">
        <v>426.8</v>
      </c>
      <c r="E208" s="26"/>
      <c r="F208" s="27"/>
      <c r="G208" s="26"/>
      <c r="H208" s="26"/>
      <c r="I208" s="26"/>
      <c r="J208" s="26"/>
      <c r="K208" s="26"/>
    </row>
    <row r="209" spans="1:11" ht="15">
      <c r="A209" s="182" t="s">
        <v>128</v>
      </c>
      <c r="B209" s="183"/>
      <c r="C209" s="183"/>
      <c r="D209" s="183"/>
      <c r="E209" s="183"/>
      <c r="F209" s="183"/>
      <c r="G209" s="183"/>
      <c r="H209" s="183"/>
      <c r="I209" s="183"/>
      <c r="J209" s="183"/>
      <c r="K209" s="183"/>
    </row>
    <row r="210" spans="1:11" ht="15">
      <c r="A210" s="182" t="s">
        <v>198</v>
      </c>
      <c r="B210" s="183"/>
      <c r="C210" s="183"/>
      <c r="D210" s="183"/>
      <c r="E210" s="183"/>
      <c r="F210" s="183"/>
      <c r="G210" s="183"/>
      <c r="H210" s="183"/>
      <c r="I210" s="183"/>
      <c r="J210" s="183"/>
      <c r="K210" s="183"/>
    </row>
    <row r="211" spans="1:11" ht="15">
      <c r="A211" s="182" t="s">
        <v>199</v>
      </c>
      <c r="B211" s="183"/>
      <c r="C211" s="183"/>
      <c r="D211" s="183"/>
      <c r="E211" s="183"/>
      <c r="F211" s="183"/>
      <c r="G211" s="183"/>
      <c r="H211" s="183"/>
      <c r="I211" s="183"/>
      <c r="J211" s="183"/>
      <c r="K211" s="183"/>
    </row>
    <row r="212" spans="1:11" ht="15">
      <c r="A212" s="1"/>
      <c r="B212" s="1" t="s">
        <v>103</v>
      </c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5">
      <c r="A213" s="1" t="s">
        <v>104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5">
      <c r="A214" s="1" t="s">
        <v>201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5">
      <c r="A215" s="1"/>
      <c r="B215" s="1" t="s">
        <v>202</v>
      </c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5">
      <c r="A216" s="1" t="s">
        <v>129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5">
      <c r="A217" s="1"/>
      <c r="B217" s="1" t="s">
        <v>203</v>
      </c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5">
      <c r="A219" s="1"/>
      <c r="B219" s="1" t="s">
        <v>204</v>
      </c>
      <c r="C219" s="1"/>
      <c r="D219" s="1"/>
      <c r="E219" s="1"/>
      <c r="F219" s="1"/>
      <c r="G219" s="1" t="s">
        <v>205</v>
      </c>
      <c r="H219" s="1"/>
      <c r="I219" s="1"/>
      <c r="J219" s="1"/>
      <c r="K219" s="1"/>
    </row>
    <row r="220" spans="1:11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</sheetData>
  <mergeCells count="190">
    <mergeCell ref="B68:E68"/>
    <mergeCell ref="B73:E73"/>
    <mergeCell ref="B74:E74"/>
    <mergeCell ref="B98:E98"/>
    <mergeCell ref="B90:E90"/>
    <mergeCell ref="B94:E94"/>
    <mergeCell ref="B97:E97"/>
    <mergeCell ref="B92:E92"/>
    <mergeCell ref="B91:E91"/>
    <mergeCell ref="B89:E89"/>
    <mergeCell ref="A209:K209"/>
    <mergeCell ref="A210:K210"/>
    <mergeCell ref="A211:K211"/>
    <mergeCell ref="K203:K204"/>
    <mergeCell ref="E203:E204"/>
    <mergeCell ref="G203:G204"/>
    <mergeCell ref="H203:H204"/>
    <mergeCell ref="I203:I204"/>
    <mergeCell ref="A207:C207"/>
    <mergeCell ref="A208:C208"/>
    <mergeCell ref="J196:J197"/>
    <mergeCell ref="K196:K197"/>
    <mergeCell ref="A205:C205"/>
    <mergeCell ref="A206:C206"/>
    <mergeCell ref="I196:I197"/>
    <mergeCell ref="A200:C200"/>
    <mergeCell ref="A201:C201"/>
    <mergeCell ref="A202:C202"/>
    <mergeCell ref="D203:D204"/>
    <mergeCell ref="J203:J204"/>
    <mergeCell ref="A203:C204"/>
    <mergeCell ref="K188:K190"/>
    <mergeCell ref="A198:C198"/>
    <mergeCell ref="A196:C197"/>
    <mergeCell ref="D196:D197"/>
    <mergeCell ref="E196:E197"/>
    <mergeCell ref="G196:G197"/>
    <mergeCell ref="H196:H197"/>
    <mergeCell ref="G188:G190"/>
    <mergeCell ref="H188:H190"/>
    <mergeCell ref="I188:I190"/>
    <mergeCell ref="J188:J190"/>
    <mergeCell ref="A199:C199"/>
    <mergeCell ref="A191:C191"/>
    <mergeCell ref="A192:C192"/>
    <mergeCell ref="A194:C194"/>
    <mergeCell ref="A195:C195"/>
    <mergeCell ref="E188:E190"/>
    <mergeCell ref="A193:C193"/>
    <mergeCell ref="A188:C190"/>
    <mergeCell ref="D188:D190"/>
    <mergeCell ref="E186:E187"/>
    <mergeCell ref="A184:C187"/>
    <mergeCell ref="D184:E185"/>
    <mergeCell ref="D186:D187"/>
    <mergeCell ref="K184:K187"/>
    <mergeCell ref="I184:J185"/>
    <mergeCell ref="J186:J187"/>
    <mergeCell ref="I186:I187"/>
    <mergeCell ref="G184:H185"/>
    <mergeCell ref="H186:H187"/>
    <mergeCell ref="G186:G187"/>
    <mergeCell ref="H176:I176"/>
    <mergeCell ref="J176:K176"/>
    <mergeCell ref="A176:G176"/>
    <mergeCell ref="A171:G171"/>
    <mergeCell ref="A172:G172"/>
    <mergeCell ref="A173:G173"/>
    <mergeCell ref="A174:G174"/>
    <mergeCell ref="J171:K171"/>
    <mergeCell ref="J172:K172"/>
    <mergeCell ref="J173:K173"/>
    <mergeCell ref="J174:K174"/>
    <mergeCell ref="A168:G170"/>
    <mergeCell ref="H168:I170"/>
    <mergeCell ref="J168:K170"/>
    <mergeCell ref="A175:G175"/>
    <mergeCell ref="H175:I175"/>
    <mergeCell ref="J175:K175"/>
    <mergeCell ref="H171:I171"/>
    <mergeCell ref="H172:I172"/>
    <mergeCell ref="H173:I173"/>
    <mergeCell ref="H174:I174"/>
    <mergeCell ref="J142:K142"/>
    <mergeCell ref="J143:K143"/>
    <mergeCell ref="J144:K144"/>
    <mergeCell ref="J145:K145"/>
    <mergeCell ref="J137:K138"/>
    <mergeCell ref="J139:K139"/>
    <mergeCell ref="J140:K140"/>
    <mergeCell ref="J141:K141"/>
    <mergeCell ref="B64:E64"/>
    <mergeCell ref="B67:E67"/>
    <mergeCell ref="B62:E62"/>
    <mergeCell ref="B63:E63"/>
    <mergeCell ref="B65:E65"/>
    <mergeCell ref="B66:E66"/>
    <mergeCell ref="B75:E75"/>
    <mergeCell ref="B69:E69"/>
    <mergeCell ref="B70:E70"/>
    <mergeCell ref="B71:E71"/>
    <mergeCell ref="B72:E72"/>
    <mergeCell ref="H137:I138"/>
    <mergeCell ref="E144:G144"/>
    <mergeCell ref="A137:D138"/>
    <mergeCell ref="G86:G87"/>
    <mergeCell ref="B86:E87"/>
    <mergeCell ref="A86:A87"/>
    <mergeCell ref="B99:E99"/>
    <mergeCell ref="B101:E101"/>
    <mergeCell ref="B102:E102"/>
    <mergeCell ref="B100:E100"/>
    <mergeCell ref="H140:I140"/>
    <mergeCell ref="H145:I145"/>
    <mergeCell ref="H143:I143"/>
    <mergeCell ref="H144:I144"/>
    <mergeCell ref="H139:I139"/>
    <mergeCell ref="B104:E104"/>
    <mergeCell ref="A142:D142"/>
    <mergeCell ref="A139:D139"/>
    <mergeCell ref="E139:G139"/>
    <mergeCell ref="E137:G138"/>
    <mergeCell ref="H141:I141"/>
    <mergeCell ref="H142:I142"/>
    <mergeCell ref="A141:D141"/>
    <mergeCell ref="E141:G141"/>
    <mergeCell ref="A145:D145"/>
    <mergeCell ref="A140:D140"/>
    <mergeCell ref="E145:G145"/>
    <mergeCell ref="E142:G142"/>
    <mergeCell ref="E143:G143"/>
    <mergeCell ref="E140:G140"/>
    <mergeCell ref="A143:D143"/>
    <mergeCell ref="A144:D144"/>
    <mergeCell ref="A47:A48"/>
    <mergeCell ref="I47:I48"/>
    <mergeCell ref="H47:H48"/>
    <mergeCell ref="G47:G48"/>
    <mergeCell ref="B47:E48"/>
    <mergeCell ref="A52:K52"/>
    <mergeCell ref="B88:E88"/>
    <mergeCell ref="B93:E93"/>
    <mergeCell ref="B103:E103"/>
    <mergeCell ref="A59:A60"/>
    <mergeCell ref="G59:G60"/>
    <mergeCell ref="B95:E95"/>
    <mergeCell ref="B96:E96"/>
    <mergeCell ref="I86:I87"/>
    <mergeCell ref="H86:H87"/>
    <mergeCell ref="J47:J48"/>
    <mergeCell ref="J59:J60"/>
    <mergeCell ref="J86:J87"/>
    <mergeCell ref="B49:E49"/>
    <mergeCell ref="B50:E50"/>
    <mergeCell ref="B51:E51"/>
    <mergeCell ref="H59:H60"/>
    <mergeCell ref="I59:I60"/>
    <mergeCell ref="B61:E61"/>
    <mergeCell ref="B59:E60"/>
    <mergeCell ref="J152:K153"/>
    <mergeCell ref="H152:I153"/>
    <mergeCell ref="E152:G153"/>
    <mergeCell ref="A152:D153"/>
    <mergeCell ref="J154:K154"/>
    <mergeCell ref="H154:I154"/>
    <mergeCell ref="E154:G154"/>
    <mergeCell ref="A154:D154"/>
    <mergeCell ref="J155:K155"/>
    <mergeCell ref="H155:I155"/>
    <mergeCell ref="E155:G155"/>
    <mergeCell ref="A155:D155"/>
    <mergeCell ref="A156:D156"/>
    <mergeCell ref="A157:D157"/>
    <mergeCell ref="E156:G156"/>
    <mergeCell ref="E157:G157"/>
    <mergeCell ref="J158:K158"/>
    <mergeCell ref="H156:I156"/>
    <mergeCell ref="H157:I157"/>
    <mergeCell ref="J156:K156"/>
    <mergeCell ref="J157:K157"/>
    <mergeCell ref="A146:K146"/>
    <mergeCell ref="A147:K147"/>
    <mergeCell ref="A148:K148"/>
    <mergeCell ref="J159:K159"/>
    <mergeCell ref="H159:I159"/>
    <mergeCell ref="E159:G159"/>
    <mergeCell ref="A159:D159"/>
    <mergeCell ref="A158:D158"/>
    <mergeCell ref="E158:G158"/>
    <mergeCell ref="H158:I158"/>
  </mergeCells>
  <printOptions/>
  <pageMargins left="0.4" right="0.28" top="0.23" bottom="0.5" header="0.27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9">
      <selection activeCell="G18" sqref="G18:G24"/>
    </sheetView>
  </sheetViews>
  <sheetFormatPr defaultColWidth="9.00390625" defaultRowHeight="12.75"/>
  <cols>
    <col min="5" max="5" width="9.75390625" style="0" customWidth="1"/>
    <col min="6" max="6" width="0.2421875" style="0" hidden="1" customWidth="1"/>
    <col min="7" max="8" width="11.00390625" style="0" customWidth="1"/>
    <col min="9" max="9" width="11.125" style="0" customWidth="1"/>
    <col min="10" max="10" width="10.75390625" style="0" customWidth="1"/>
    <col min="11" max="11" width="12.75390625" style="0" customWidth="1"/>
    <col min="12" max="12" width="13.75390625" style="0" customWidth="1"/>
    <col min="13" max="13" width="15.125" style="0" customWidth="1"/>
  </cols>
  <sheetData>
    <row r="1" spans="1:13" ht="12.75">
      <c r="A1" s="17"/>
      <c r="B1" s="18"/>
      <c r="C1" s="19" t="s">
        <v>46</v>
      </c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2.75">
      <c r="A2" s="17"/>
      <c r="B2" s="17"/>
      <c r="C2" s="19" t="s">
        <v>84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15" customHeight="1">
      <c r="A5" s="133" t="s">
        <v>38</v>
      </c>
      <c r="B5" s="145"/>
      <c r="C5" s="145"/>
      <c r="D5" s="145"/>
      <c r="E5" s="134"/>
      <c r="F5" s="20"/>
      <c r="G5" s="133" t="s">
        <v>34</v>
      </c>
      <c r="H5" s="134"/>
      <c r="I5" s="133" t="s">
        <v>33</v>
      </c>
      <c r="J5" s="134"/>
      <c r="K5" s="133" t="s">
        <v>31</v>
      </c>
      <c r="L5" s="134"/>
      <c r="M5" s="137" t="s">
        <v>30</v>
      </c>
      <c r="N5" s="1"/>
      <c r="O5" s="1"/>
    </row>
    <row r="6" spans="1:15" ht="15">
      <c r="A6" s="146"/>
      <c r="B6" s="147"/>
      <c r="C6" s="147"/>
      <c r="D6" s="147"/>
      <c r="E6" s="148"/>
      <c r="F6" s="20"/>
      <c r="G6" s="135"/>
      <c r="H6" s="136"/>
      <c r="I6" s="135"/>
      <c r="J6" s="136"/>
      <c r="K6" s="135"/>
      <c r="L6" s="136"/>
      <c r="M6" s="139"/>
      <c r="N6" s="1"/>
      <c r="O6" s="1"/>
    </row>
    <row r="7" spans="1:17" ht="15">
      <c r="A7" s="146"/>
      <c r="B7" s="147"/>
      <c r="C7" s="147"/>
      <c r="D7" s="147"/>
      <c r="E7" s="148"/>
      <c r="F7" s="20"/>
      <c r="G7" s="137" t="s">
        <v>32</v>
      </c>
      <c r="H7" s="137" t="s">
        <v>35</v>
      </c>
      <c r="I7" s="137" t="s">
        <v>32</v>
      </c>
      <c r="J7" s="137" t="s">
        <v>36</v>
      </c>
      <c r="K7" s="137" t="s">
        <v>32</v>
      </c>
      <c r="L7" s="137" t="s">
        <v>37</v>
      </c>
      <c r="M7" s="139"/>
      <c r="N7" s="1"/>
      <c r="O7" s="1"/>
      <c r="Q7" s="17"/>
    </row>
    <row r="8" spans="1:15" ht="15">
      <c r="A8" s="135"/>
      <c r="B8" s="149"/>
      <c r="C8" s="149"/>
      <c r="D8" s="149"/>
      <c r="E8" s="136"/>
      <c r="F8" s="20"/>
      <c r="G8" s="138"/>
      <c r="H8" s="138"/>
      <c r="I8" s="138"/>
      <c r="J8" s="138"/>
      <c r="K8" s="138"/>
      <c r="L8" s="138"/>
      <c r="M8" s="138"/>
      <c r="N8" s="1"/>
      <c r="O8" s="1"/>
    </row>
    <row r="9" spans="1:15" ht="15">
      <c r="A9" s="188" t="s">
        <v>71</v>
      </c>
      <c r="B9" s="189"/>
      <c r="C9" s="189"/>
      <c r="D9" s="189"/>
      <c r="E9" s="190"/>
      <c r="F9" s="17"/>
      <c r="G9" s="21"/>
      <c r="H9" s="21"/>
      <c r="I9" s="21"/>
      <c r="J9" s="21"/>
      <c r="K9" s="21"/>
      <c r="L9" s="21"/>
      <c r="M9" s="21"/>
      <c r="N9" s="1"/>
      <c r="O9" s="1"/>
    </row>
    <row r="10" spans="1:15" ht="15">
      <c r="A10" s="188" t="s">
        <v>72</v>
      </c>
      <c r="B10" s="189"/>
      <c r="C10" s="189"/>
      <c r="D10" s="189"/>
      <c r="E10" s="190"/>
      <c r="F10" s="17"/>
      <c r="G10" s="21"/>
      <c r="H10" s="21"/>
      <c r="I10" s="21"/>
      <c r="J10" s="21"/>
      <c r="K10" s="21"/>
      <c r="L10" s="21"/>
      <c r="M10" s="21"/>
      <c r="N10" s="1"/>
      <c r="O10" s="1"/>
    </row>
    <row r="11" spans="1:15" ht="15">
      <c r="A11" s="188" t="s">
        <v>73</v>
      </c>
      <c r="B11" s="189"/>
      <c r="C11" s="189"/>
      <c r="D11" s="189"/>
      <c r="E11" s="190"/>
      <c r="F11" s="17"/>
      <c r="G11" s="22">
        <v>6403</v>
      </c>
      <c r="H11" s="23">
        <f aca="true" t="shared" si="0" ref="H11:H25">G11/442.3/12</f>
        <v>1.2063832994197001</v>
      </c>
      <c r="I11" s="22">
        <v>6322.3</v>
      </c>
      <c r="J11" s="23">
        <f aca="true" t="shared" si="1" ref="J11:J19">I11/442.3/12</f>
        <v>1.1911786871655738</v>
      </c>
      <c r="K11" s="22">
        <v>5674.4</v>
      </c>
      <c r="L11" s="23">
        <f aca="true" t="shared" si="2" ref="L11:L23">K11/442.3/12</f>
        <v>1.0691084482628683</v>
      </c>
      <c r="M11" s="22">
        <f aca="true" t="shared" si="3" ref="M11:M25">I11-K11</f>
        <v>647.9000000000005</v>
      </c>
      <c r="N11" s="1"/>
      <c r="O11" s="1"/>
    </row>
    <row r="12" spans="1:15" ht="15">
      <c r="A12" s="188" t="s">
        <v>74</v>
      </c>
      <c r="B12" s="189"/>
      <c r="C12" s="189"/>
      <c r="D12" s="189"/>
      <c r="E12" s="190"/>
      <c r="F12" s="17"/>
      <c r="G12" s="22">
        <v>2067.6</v>
      </c>
      <c r="H12" s="23">
        <f t="shared" si="0"/>
        <v>0.38955460094958166</v>
      </c>
      <c r="I12" s="22">
        <v>2043</v>
      </c>
      <c r="J12" s="23">
        <f t="shared" si="1"/>
        <v>0.3849197377345693</v>
      </c>
      <c r="K12" s="22">
        <v>2946.4</v>
      </c>
      <c r="L12" s="23">
        <f t="shared" si="2"/>
        <v>0.5551284949883186</v>
      </c>
      <c r="M12" s="22">
        <f t="shared" si="3"/>
        <v>-903.4000000000001</v>
      </c>
      <c r="N12" s="1"/>
      <c r="O12" s="1"/>
    </row>
    <row r="13" spans="1:15" ht="15">
      <c r="A13" s="188" t="s">
        <v>75</v>
      </c>
      <c r="B13" s="189"/>
      <c r="C13" s="189"/>
      <c r="D13" s="189"/>
      <c r="E13" s="190"/>
      <c r="F13" s="17"/>
      <c r="G13" s="22">
        <v>3188.7</v>
      </c>
      <c r="H13" s="23">
        <f t="shared" si="0"/>
        <v>0.6007800135654533</v>
      </c>
      <c r="I13" s="22">
        <v>3152.3</v>
      </c>
      <c r="J13" s="23">
        <f t="shared" si="1"/>
        <v>0.5939219232798252</v>
      </c>
      <c r="K13" s="22">
        <v>1115.5</v>
      </c>
      <c r="L13" s="23">
        <f t="shared" si="2"/>
        <v>0.210170321802698</v>
      </c>
      <c r="M13" s="22">
        <f t="shared" si="3"/>
        <v>2036.8000000000002</v>
      </c>
      <c r="N13" s="1"/>
      <c r="O13" s="1"/>
    </row>
    <row r="14" spans="1:15" ht="15">
      <c r="A14" s="188" t="s">
        <v>76</v>
      </c>
      <c r="B14" s="189"/>
      <c r="C14" s="189"/>
      <c r="D14" s="189"/>
      <c r="E14" s="190"/>
      <c r="F14" s="17"/>
      <c r="G14" s="22">
        <v>792.1</v>
      </c>
      <c r="H14" s="23">
        <f t="shared" si="0"/>
        <v>0.14923882734192478</v>
      </c>
      <c r="I14" s="22">
        <v>777.6</v>
      </c>
      <c r="J14" s="23">
        <f t="shared" si="1"/>
        <v>0.14650689577210038</v>
      </c>
      <c r="K14" s="22">
        <v>995</v>
      </c>
      <c r="L14" s="23">
        <f t="shared" si="2"/>
        <v>0.18746702841208832</v>
      </c>
      <c r="M14" s="22">
        <f t="shared" si="3"/>
        <v>-217.39999999999998</v>
      </c>
      <c r="N14" s="1"/>
      <c r="O14" s="1"/>
    </row>
    <row r="15" spans="1:15" ht="15">
      <c r="A15" s="188" t="s">
        <v>77</v>
      </c>
      <c r="B15" s="189"/>
      <c r="C15" s="189"/>
      <c r="D15" s="189"/>
      <c r="E15" s="190"/>
      <c r="F15" s="17"/>
      <c r="G15" s="22">
        <v>354.6</v>
      </c>
      <c r="H15" s="23">
        <f t="shared" si="0"/>
        <v>0.06680985756274023</v>
      </c>
      <c r="I15" s="22">
        <v>349.4</v>
      </c>
      <c r="J15" s="23">
        <f t="shared" si="1"/>
        <v>0.06583013037907905</v>
      </c>
      <c r="K15" s="22">
        <v>617.5</v>
      </c>
      <c r="L15" s="23">
        <f t="shared" si="2"/>
        <v>0.11634260305976335</v>
      </c>
      <c r="M15" s="22">
        <f t="shared" si="3"/>
        <v>-268.1</v>
      </c>
      <c r="N15" s="1"/>
      <c r="O15" s="1"/>
    </row>
    <row r="16" spans="1:15" ht="15">
      <c r="A16" s="188" t="s">
        <v>78</v>
      </c>
      <c r="B16" s="189"/>
      <c r="C16" s="189"/>
      <c r="D16" s="189"/>
      <c r="E16" s="190"/>
      <c r="F16" s="17"/>
      <c r="G16" s="22">
        <v>3858</v>
      </c>
      <c r="H16" s="23">
        <f t="shared" si="0"/>
        <v>0.7268822066470721</v>
      </c>
      <c r="I16" s="22">
        <v>3821</v>
      </c>
      <c r="J16" s="23">
        <f t="shared" si="1"/>
        <v>0.7199110709171753</v>
      </c>
      <c r="K16" s="22">
        <v>3859.4</v>
      </c>
      <c r="L16" s="23">
        <f t="shared" si="2"/>
        <v>0.7271459793503655</v>
      </c>
      <c r="M16" s="22">
        <f t="shared" si="3"/>
        <v>-38.40000000000009</v>
      </c>
      <c r="N16" s="1"/>
      <c r="O16" s="1"/>
    </row>
    <row r="17" spans="1:13" ht="12.75">
      <c r="A17" s="188" t="s">
        <v>65</v>
      </c>
      <c r="B17" s="189"/>
      <c r="C17" s="189"/>
      <c r="D17" s="189"/>
      <c r="E17" s="190"/>
      <c r="F17" s="17">
        <v>968.6</v>
      </c>
      <c r="G17" s="22">
        <v>981.8</v>
      </c>
      <c r="H17" s="23">
        <f t="shared" si="0"/>
        <v>0.1849800286381792</v>
      </c>
      <c r="I17" s="22">
        <v>971</v>
      </c>
      <c r="J17" s="23">
        <f t="shared" si="1"/>
        <v>0.18294521064134447</v>
      </c>
      <c r="K17" s="22">
        <v>1114.6</v>
      </c>
      <c r="L17" s="23">
        <f t="shared" si="2"/>
        <v>0.2100007536362951</v>
      </c>
      <c r="M17" s="22">
        <f t="shared" si="3"/>
        <v>-143.5999999999999</v>
      </c>
    </row>
    <row r="18" spans="1:13" ht="12.75">
      <c r="A18" s="188" t="s">
        <v>66</v>
      </c>
      <c r="B18" s="189"/>
      <c r="C18" s="189"/>
      <c r="D18" s="189"/>
      <c r="E18" s="190"/>
      <c r="F18" s="17"/>
      <c r="G18" s="21">
        <v>1589.1</v>
      </c>
      <c r="H18" s="23">
        <f t="shared" si="0"/>
        <v>0.29940085914537645</v>
      </c>
      <c r="I18" s="21">
        <v>1110.9</v>
      </c>
      <c r="J18" s="23">
        <f t="shared" si="1"/>
        <v>0.20930364006330546</v>
      </c>
      <c r="K18" s="21">
        <v>1208.5</v>
      </c>
      <c r="L18" s="23">
        <f t="shared" si="2"/>
        <v>0.22769236566433038</v>
      </c>
      <c r="M18" s="22">
        <f t="shared" si="3"/>
        <v>-97.59999999999991</v>
      </c>
    </row>
    <row r="19" spans="1:13" ht="12.75">
      <c r="A19" s="188" t="s">
        <v>67</v>
      </c>
      <c r="B19" s="189"/>
      <c r="C19" s="189"/>
      <c r="D19" s="189"/>
      <c r="E19" s="190"/>
      <c r="F19" s="17"/>
      <c r="G19" s="21">
        <v>13508.4</v>
      </c>
      <c r="H19" s="23">
        <f t="shared" si="0"/>
        <v>2.5451051322631697</v>
      </c>
      <c r="I19" s="21">
        <v>13309.6</v>
      </c>
      <c r="J19" s="23">
        <f t="shared" si="1"/>
        <v>2.5076494083955083</v>
      </c>
      <c r="K19" s="21">
        <v>13243</v>
      </c>
      <c r="L19" s="23">
        <f t="shared" si="2"/>
        <v>2.495101364081694</v>
      </c>
      <c r="M19" s="22">
        <f t="shared" si="3"/>
        <v>66.60000000000036</v>
      </c>
    </row>
    <row r="20" spans="1:13" ht="12.75">
      <c r="A20" s="188" t="s">
        <v>79</v>
      </c>
      <c r="B20" s="189"/>
      <c r="C20" s="189"/>
      <c r="D20" s="189"/>
      <c r="E20" s="190"/>
      <c r="F20" s="17"/>
      <c r="G20" s="21">
        <v>101.7</v>
      </c>
      <c r="H20" s="23">
        <f t="shared" si="0"/>
        <v>0.019161202803527018</v>
      </c>
      <c r="I20" s="21">
        <v>100.6</v>
      </c>
      <c r="J20" s="23">
        <f aca="true" t="shared" si="4" ref="J20:J25">I20/442.3/12</f>
        <v>0.018953952822367923</v>
      </c>
      <c r="K20" s="21">
        <v>107.6</v>
      </c>
      <c r="L20" s="23">
        <f t="shared" si="2"/>
        <v>0.020272816338834876</v>
      </c>
      <c r="M20" s="22">
        <f t="shared" si="3"/>
        <v>-7</v>
      </c>
    </row>
    <row r="21" spans="1:13" ht="12.75">
      <c r="A21" s="188" t="s">
        <v>68</v>
      </c>
      <c r="B21" s="189"/>
      <c r="C21" s="189"/>
      <c r="D21" s="189"/>
      <c r="E21" s="190"/>
      <c r="F21" s="17"/>
      <c r="G21" s="21">
        <f>G11+G16+G17+G18+G19+G20</f>
        <v>26442</v>
      </c>
      <c r="H21" s="23">
        <f t="shared" si="0"/>
        <v>4.981912728917025</v>
      </c>
      <c r="I21" s="21">
        <f>I11+I16+I17+I18+I19+I20</f>
        <v>25635.399999999998</v>
      </c>
      <c r="J21" s="23">
        <f t="shared" si="4"/>
        <v>4.829941970005275</v>
      </c>
      <c r="K21" s="21">
        <f>K11+K16+K17+K18+K19+K20</f>
        <v>25207.5</v>
      </c>
      <c r="L21" s="23">
        <f t="shared" si="2"/>
        <v>4.749321727334388</v>
      </c>
      <c r="M21" s="22">
        <f t="shared" si="3"/>
        <v>427.8999999999978</v>
      </c>
    </row>
    <row r="22" spans="1:13" ht="12.75">
      <c r="A22" s="188" t="s">
        <v>69</v>
      </c>
      <c r="B22" s="189"/>
      <c r="C22" s="189"/>
      <c r="D22" s="189"/>
      <c r="E22" s="190"/>
      <c r="F22" s="17"/>
      <c r="G22" s="21">
        <v>4111.6</v>
      </c>
      <c r="H22" s="23">
        <f t="shared" si="0"/>
        <v>0.7746627477579321</v>
      </c>
      <c r="I22" s="21">
        <v>3986.7</v>
      </c>
      <c r="J22" s="23">
        <f t="shared" si="4"/>
        <v>0.7511304544426859</v>
      </c>
      <c r="K22" s="21">
        <v>4940</v>
      </c>
      <c r="L22" s="23">
        <f t="shared" si="2"/>
        <v>0.9307408244781068</v>
      </c>
      <c r="M22" s="22">
        <f t="shared" si="3"/>
        <v>-953.3000000000002</v>
      </c>
    </row>
    <row r="23" spans="1:13" ht="12.75">
      <c r="A23" s="188" t="s">
        <v>39</v>
      </c>
      <c r="B23" s="189"/>
      <c r="C23" s="189"/>
      <c r="D23" s="189"/>
      <c r="E23" s="190"/>
      <c r="F23" s="17"/>
      <c r="G23" s="21">
        <f>SUM(G21:G22)</f>
        <v>30553.6</v>
      </c>
      <c r="H23" s="23">
        <f t="shared" si="0"/>
        <v>5.756575476674956</v>
      </c>
      <c r="I23" s="21">
        <f>SUM(I21:I22)</f>
        <v>29622.1</v>
      </c>
      <c r="J23" s="23">
        <f t="shared" si="4"/>
        <v>5.581072424447961</v>
      </c>
      <c r="K23" s="21">
        <f>SUM(K21:K22)</f>
        <v>30147.5</v>
      </c>
      <c r="L23" s="23">
        <f t="shared" si="2"/>
        <v>5.680062551812495</v>
      </c>
      <c r="M23" s="22">
        <f t="shared" si="3"/>
        <v>-525.4000000000015</v>
      </c>
    </row>
    <row r="24" spans="1:13" ht="12.75">
      <c r="A24" s="188" t="s">
        <v>80</v>
      </c>
      <c r="B24" s="189"/>
      <c r="C24" s="189"/>
      <c r="D24" s="189"/>
      <c r="E24" s="190"/>
      <c r="F24" s="17"/>
      <c r="G24" s="21">
        <v>756.9</v>
      </c>
      <c r="H24" s="23">
        <f t="shared" si="0"/>
        <v>0.1426068279448338</v>
      </c>
      <c r="I24" s="21">
        <v>748.1</v>
      </c>
      <c r="J24" s="23">
        <f t="shared" si="4"/>
        <v>0.14094882809556109</v>
      </c>
      <c r="K24" s="21"/>
      <c r="L24" s="23"/>
      <c r="M24" s="22">
        <f t="shared" si="3"/>
        <v>748.1</v>
      </c>
    </row>
    <row r="25" spans="1:13" ht="12.75">
      <c r="A25" s="188" t="s">
        <v>40</v>
      </c>
      <c r="B25" s="189"/>
      <c r="C25" s="189"/>
      <c r="D25" s="189"/>
      <c r="E25" s="190"/>
      <c r="F25" s="17"/>
      <c r="G25" s="21">
        <f>SUM(G23:G24)</f>
        <v>31310.5</v>
      </c>
      <c r="H25" s="23">
        <f t="shared" si="0"/>
        <v>5.8991823046197895</v>
      </c>
      <c r="I25" s="21">
        <f>SUM(I23:I24)</f>
        <v>30370.199999999997</v>
      </c>
      <c r="J25" s="23">
        <f t="shared" si="4"/>
        <v>5.722021252543521</v>
      </c>
      <c r="K25" s="21">
        <f>SUM(K23:K24)</f>
        <v>30147.5</v>
      </c>
      <c r="L25" s="23">
        <f>K25/442.3/12</f>
        <v>5.680062551812495</v>
      </c>
      <c r="M25" s="24">
        <f t="shared" si="3"/>
        <v>222.6999999999971</v>
      </c>
    </row>
    <row r="26" spans="1:13" ht="12.75">
      <c r="A26" s="188"/>
      <c r="B26" s="189"/>
      <c r="C26" s="189"/>
      <c r="D26" s="189"/>
      <c r="E26" s="190"/>
      <c r="F26" s="17"/>
      <c r="G26" s="21"/>
      <c r="H26" s="21"/>
      <c r="I26" s="21"/>
      <c r="J26" s="21"/>
      <c r="K26" s="21"/>
      <c r="L26" s="21"/>
      <c r="M26" s="21"/>
    </row>
    <row r="27" spans="1:13" ht="12.75">
      <c r="A27" s="188" t="s">
        <v>83</v>
      </c>
      <c r="B27" s="189"/>
      <c r="C27" s="189"/>
      <c r="D27" s="189"/>
      <c r="E27" s="190"/>
      <c r="F27" s="17"/>
      <c r="G27" s="25"/>
      <c r="H27" s="25"/>
      <c r="I27" s="25"/>
      <c r="J27" s="25"/>
      <c r="K27" s="25"/>
      <c r="L27" s="25"/>
      <c r="M27" s="25"/>
    </row>
    <row r="28" spans="1:13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</sheetData>
  <mergeCells count="30">
    <mergeCell ref="I5:J6"/>
    <mergeCell ref="I7:I8"/>
    <mergeCell ref="J7:J8"/>
    <mergeCell ref="G5:H6"/>
    <mergeCell ref="G7:G8"/>
    <mergeCell ref="H7:H8"/>
    <mergeCell ref="M5:M8"/>
    <mergeCell ref="K5:L6"/>
    <mergeCell ref="K7:K8"/>
    <mergeCell ref="L7:L8"/>
    <mergeCell ref="A5:E8"/>
    <mergeCell ref="A9:E9"/>
    <mergeCell ref="A10:E10"/>
    <mergeCell ref="A11:E11"/>
    <mergeCell ref="A20:E20"/>
    <mergeCell ref="A13:E13"/>
    <mergeCell ref="A14:E14"/>
    <mergeCell ref="A15:E15"/>
    <mergeCell ref="A19:E19"/>
    <mergeCell ref="A16:E16"/>
    <mergeCell ref="A12:E12"/>
    <mergeCell ref="A25:E25"/>
    <mergeCell ref="A26:E26"/>
    <mergeCell ref="A27:E27"/>
    <mergeCell ref="A21:E21"/>
    <mergeCell ref="A22:E22"/>
    <mergeCell ref="A23:E23"/>
    <mergeCell ref="A24:E24"/>
    <mergeCell ref="A17:E17"/>
    <mergeCell ref="A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0003</dc:creator>
  <cp:keywords/>
  <dc:description/>
  <cp:lastModifiedBy>User</cp:lastModifiedBy>
  <cp:lastPrinted>2008-04-09T05:35:51Z</cp:lastPrinted>
  <dcterms:created xsi:type="dcterms:W3CDTF">2002-03-11T05:17:10Z</dcterms:created>
  <dcterms:modified xsi:type="dcterms:W3CDTF">2008-04-10T12:17:11Z</dcterms:modified>
  <cp:category/>
  <cp:version/>
  <cp:contentType/>
  <cp:contentStatus/>
</cp:coreProperties>
</file>